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actionsh-my.sharepoint.com/personal/emily_reed_ash_org_uk/Documents/Resources/"/>
    </mc:Choice>
  </mc:AlternateContent>
  <xr:revisionPtr revIDLastSave="16" documentId="8_{0BF4BD68-B67C-5641-BB34-B2EAF7050779}" xr6:coauthVersionLast="47" xr6:coauthVersionMax="47" xr10:uidLastSave="{3F3FB952-E9B8-4542-AD5F-0EC6463B2B5D}"/>
  <bookViews>
    <workbookView xWindow="0" yWindow="500" windowWidth="28800" windowHeight="16360" activeTab="1" xr2:uid="{596666E3-B56B-9C48-AC02-CB37A90FF793}"/>
  </bookViews>
  <sheets>
    <sheet name="Notes on Using this Document" sheetId="5" r:id="rId1"/>
    <sheet name="1. Population calculations" sheetId="1" r:id="rId2"/>
    <sheet name="2. Job roles" sheetId="8" r:id="rId3"/>
    <sheet name="3. 45p per head" sheetId="3" r:id="rId4"/>
    <sheet name="4. 60p per head" sheetId="7" r:id="rId5"/>
    <sheet name="5. 80p per head" sheetId="4" r:id="rId6"/>
    <sheet name="6. Budget breakdown"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8" l="1"/>
  <c r="E18" i="8"/>
  <c r="D18" i="8"/>
  <c r="F17" i="8"/>
  <c r="E17" i="8"/>
  <c r="D17" i="8"/>
  <c r="F16" i="8"/>
  <c r="E16" i="8"/>
  <c r="D16" i="8"/>
  <c r="D13" i="8"/>
  <c r="E13" i="8"/>
  <c r="F13" i="8"/>
  <c r="D14" i="8"/>
  <c r="E14" i="8"/>
  <c r="F14" i="8"/>
  <c r="D15" i="8"/>
  <c r="E15" i="8"/>
  <c r="F15" i="8"/>
  <c r="D7" i="8"/>
  <c r="E7" i="8"/>
  <c r="F7" i="8"/>
  <c r="D8" i="8"/>
  <c r="E8" i="8"/>
  <c r="F8" i="8"/>
  <c r="D9" i="8"/>
  <c r="E9" i="8"/>
  <c r="F9" i="8"/>
  <c r="D10" i="8"/>
  <c r="E10" i="8"/>
  <c r="F10" i="8"/>
  <c r="D11" i="8"/>
  <c r="E11" i="8"/>
  <c r="F11" i="8"/>
  <c r="D12" i="8"/>
  <c r="E12" i="8"/>
  <c r="F12" i="8"/>
  <c r="D6" i="8"/>
  <c r="E6" i="8"/>
  <c r="F6" i="8"/>
  <c r="F5" i="8"/>
  <c r="E5" i="8"/>
  <c r="D5" i="8"/>
  <c r="D5" i="1" l="1"/>
  <c r="C20" i="7" l="1"/>
  <c r="C5" i="1"/>
  <c r="C19" i="3" s="1"/>
  <c r="C14" i="7" l="1"/>
  <c r="C17" i="7"/>
  <c r="C16" i="7"/>
  <c r="C15" i="7"/>
  <c r="C15" i="3"/>
  <c r="C14" i="3"/>
  <c r="C13" i="3"/>
  <c r="E5" i="1"/>
  <c r="C20" i="4" s="1"/>
  <c r="C17" i="4" l="1"/>
  <c r="C16" i="4"/>
  <c r="C15" i="4"/>
  <c r="C21" i="7"/>
  <c r="C22" i="7" s="1"/>
  <c r="C14" i="4"/>
  <c r="C20" i="3"/>
  <c r="C21" i="3" s="1"/>
  <c r="C21" i="4" l="1"/>
  <c r="C22" i="4" s="1"/>
</calcChain>
</file>

<file path=xl/sharedStrings.xml><?xml version="1.0" encoding="utf-8"?>
<sst xmlns="http://schemas.openxmlformats.org/spreadsheetml/2006/main" count="129" uniqueCount="94">
  <si>
    <t>Population *£0.45</t>
  </si>
  <si>
    <t>Surplus/deficit</t>
  </si>
  <si>
    <t xml:space="preserve">B7 Project manager </t>
  </si>
  <si>
    <t>Activity</t>
  </si>
  <si>
    <t xml:space="preserve">Illicit tobacco programme </t>
  </si>
  <si>
    <t>Total budget</t>
  </si>
  <si>
    <t>Total allocated</t>
  </si>
  <si>
    <t>Guidance on using this document</t>
  </si>
  <si>
    <t xml:space="preserve">Notes: </t>
  </si>
  <si>
    <t>Instructions for use</t>
  </si>
  <si>
    <t>Annual budget</t>
  </si>
  <si>
    <t>45 pence per head</t>
  </si>
  <si>
    <t>80 pence per head</t>
  </si>
  <si>
    <t>Population *£0.6</t>
  </si>
  <si>
    <t>Population *£0.8</t>
  </si>
  <si>
    <t xml:space="preserve">Monitoring and evaluation </t>
  </si>
  <si>
    <t>Monitoring and evaluation</t>
  </si>
  <si>
    <t>60 pence per head</t>
  </si>
  <si>
    <t>Estimated population </t>
  </si>
  <si>
    <t>Job role</t>
  </si>
  <si>
    <t>1 FTE</t>
  </si>
  <si>
    <t>0.8 FTE</t>
  </si>
  <si>
    <t>0.6 FTE</t>
  </si>
  <si>
    <t>0.4 FTE</t>
  </si>
  <si>
    <t>B7 Project manager</t>
  </si>
  <si>
    <t xml:space="preserve">B6 Project manager </t>
  </si>
  <si>
    <t xml:space="preserve">B7 Comms and marketing lead </t>
  </si>
  <si>
    <t>B4 Administration support</t>
  </si>
  <si>
    <t>B6 Comms and Marketing Lead</t>
  </si>
  <si>
    <t>B7 Comms and Marketing Lead</t>
  </si>
  <si>
    <t>B5 Administration support</t>
  </si>
  <si>
    <t xml:space="preserve">B3 Administration support </t>
  </si>
  <si>
    <t>B3 Admin</t>
  </si>
  <si>
    <t>B7 Data analyst</t>
  </si>
  <si>
    <t>B6 Data analyst</t>
  </si>
  <si>
    <t xml:space="preserve">B5 Data analyst </t>
  </si>
  <si>
    <t xml:space="preserve">Rationale </t>
  </si>
  <si>
    <t>B7 Illicit tobacco/enforcement programme lead</t>
  </si>
  <si>
    <t>B6 illicit tobacco/enforcement programme lead</t>
  </si>
  <si>
    <t xml:space="preserve">B7 Illicit Tobacco/Enforcement Programme Lead </t>
  </si>
  <si>
    <t xml:space="preserve">Tab 2: Provides a selection of job roles, their potential agenda for change bandings* and full time equivalents that could be considered. These can be subsituted for those entered into tabs 3-5 </t>
  </si>
  <si>
    <t xml:space="preserve">Tab 3: Illustrates a budget at 45 pence per head of population with a core programme team. </t>
  </si>
  <si>
    <t>Some job roles, (e.g. comms and marketing leads or illicit tobacco/enforcement leads) may sit within wider teams in the host organisation, which would allow access to the skills and experience from other team members.</t>
  </si>
  <si>
    <t>Smaller programmes may wish to consider part-time positions for some of the roles.</t>
  </si>
  <si>
    <t>Tab 1: Funding based on population. Insert your area's population. This will autopopulate the funding levels in tabs 3 to 5.</t>
  </si>
  <si>
    <t xml:space="preserve">Tobacco has devastating impacts on health but is also a huge financial burden on society. In England, tobacco costs the wider economy £17.04bn in NHS and social care costs, lost earnings and employment, and fire damage. </t>
  </si>
  <si>
    <t>Action to tackle illicit tobacco and mass media campaigns are high-impact interventions which are most practical and affordable on larger footprints. Mass-media campaigns in particular are expensive and require substantial funding to effectively reach their target populations.</t>
  </si>
  <si>
    <t>Tab 4: Illustrates a budget at 60 pence per head of population. This increases funding to all areas, adds admin support and a small budget for evaluation.</t>
  </si>
  <si>
    <t xml:space="preserve">Tab 5: Illustrates a budget at 80 pence per head of population. This increases funding levels to all areas in tab 4. </t>
  </si>
  <si>
    <t xml:space="preserve">The funding suggested here is also not sufficient to replace national action on tobacco control. </t>
  </si>
  <si>
    <t>B8c Associate Director</t>
  </si>
  <si>
    <t>Running costs</t>
  </si>
  <si>
    <t xml:space="preserve">Common operational costs </t>
  </si>
  <si>
    <t>Flexible project funding</t>
  </si>
  <si>
    <t>B8c Associate director</t>
  </si>
  <si>
    <t>B8b Associate director</t>
  </si>
  <si>
    <t>Tab 6: Explains the sorts of costs included in the different budget headings</t>
  </si>
  <si>
    <t>Budget options based on population</t>
  </si>
  <si>
    <t>Common operational costs</t>
  </si>
  <si>
    <t xml:space="preserve">Costs may include: </t>
  </si>
  <si>
    <t>Costs may include:</t>
  </si>
  <si>
    <t>Notes on different aspects of the budget</t>
  </si>
  <si>
    <t>Staffing costs</t>
  </si>
  <si>
    <t xml:space="preserve">Costs included in this spreadsheet are mid-level costs for the Agenda for Change banding indicated and are based on 2022-23 figures. These will change annually. They include the salary and employer contribution costs (e.g. national insurance and pension) for employing someone on this banding. </t>
  </si>
  <si>
    <t xml:space="preserve">Costs included in this spreadsheet are mid-level costs for the Agenda for Change banding indicated and are based on 2022-23 figures. These will change annually. They include the salary and employer contribution costs (e.g. National Insurance and pension) for employing someone on this banding. </t>
  </si>
  <si>
    <t>Job Roles</t>
  </si>
  <si>
    <t>Funding at 45p per head</t>
  </si>
  <si>
    <t>Funding at 60p per head</t>
  </si>
  <si>
    <t>Funding at 80p per head</t>
  </si>
  <si>
    <t>∙PR</t>
  </si>
  <si>
    <t xml:space="preserve">∙Website development and running costs </t>
  </si>
  <si>
    <t>∙Campaign development</t>
  </si>
  <si>
    <t>∙Always on digital marketing</t>
  </si>
  <si>
    <t>∙Office supplies</t>
  </si>
  <si>
    <t xml:space="preserve">∙Sundry expenditures </t>
  </si>
  <si>
    <t>∙Travel expenses</t>
  </si>
  <si>
    <t xml:space="preserve">∙Staff training </t>
  </si>
  <si>
    <t>∙Media and comms to reduce demand for illicit tobacco</t>
  </si>
  <si>
    <t>∙Surveys to assess scale of issue</t>
  </si>
  <si>
    <t>∙Funding provided to trading standards for enforcement</t>
  </si>
  <si>
    <t>This will be variable but could include targeted projects to tackle inequalities through place-based investment.</t>
  </si>
  <si>
    <t>This may include survey work which can be commissioned through an external agency.</t>
  </si>
  <si>
    <t>∙Set up costs e.g. IT equipment for new staff. These costs may be higher in year 1.</t>
  </si>
  <si>
    <t>Illicit tobacco programme</t>
  </si>
  <si>
    <t>Communications, marketing and mass media campaigns</t>
  </si>
  <si>
    <t xml:space="preserve">Communications, marketing and mass media campaigns </t>
  </si>
  <si>
    <t>Project team (includes salary and on-costs)</t>
  </si>
  <si>
    <t>*Staffing costs are estimated based on 2023/24 agenda for change bandings.</t>
  </si>
  <si>
    <t xml:space="preserve">This spreadsheet illustrates funding levels at different pence per head of population and suggests priorities for spending. </t>
  </si>
  <si>
    <r>
      <t>The recommended amount of funding is based on expenditure by other regional programmes and targeted towards interventions best done at scale.</t>
    </r>
    <r>
      <rPr>
        <b/>
        <sz val="14"/>
        <color rgb="FFFF0000"/>
        <rFont val="Arial"/>
        <family val="2"/>
      </rPr>
      <t xml:space="preserve"> Divisions of costs are approximate and intended to be for guidance purposes only. Local circumstances will impact how and where funding is spent. </t>
    </r>
  </si>
  <si>
    <t>The reccomended funding is designed to add value and accelerate progress in areas that want to go further and faster in reducing smoking prevalence. It is not designed to replace funding by local authorities on tobacco control or Integrated Care Board (ICB) funding for the Long Term Plan.</t>
  </si>
  <si>
    <t>Investing in tobacco control will improve health and reduce health inequalities but also save an Integrated Care System (ICS) or region's NHS and social care sector millions of pounds in the long run.</t>
  </si>
  <si>
    <t>Insert the population for your area in box B5, this will give you estimated budgets based on population size and autopopulate tabs 2-4.</t>
  </si>
  <si>
    <t xml:space="preserve">∙Media for campaigns e.g. television, radio, social media and out of home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</si>
</sst>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26" x14ac:knownFonts="1">
    <font>
      <sz val="12"/>
      <color theme="1"/>
      <name val="Calibri"/>
      <family val="2"/>
      <scheme val="minor"/>
    </font>
    <font>
      <sz val="12"/>
      <color rgb="FF000000"/>
      <name val="Calibri"/>
      <family val="2"/>
      <scheme val="minor"/>
    </font>
    <font>
      <sz val="14"/>
      <color rgb="FF000000"/>
      <name val="Calibri"/>
      <family val="2"/>
      <scheme val="minor"/>
    </font>
    <font>
      <b/>
      <sz val="10"/>
      <name val="Arial"/>
      <family val="2"/>
    </font>
    <font>
      <b/>
      <sz val="10"/>
      <color theme="1"/>
      <name val="Arial"/>
      <family val="2"/>
    </font>
    <font>
      <sz val="10"/>
      <color theme="1"/>
      <name val="Arial"/>
      <family val="2"/>
    </font>
    <font>
      <sz val="10"/>
      <name val="Arial"/>
      <family val="2"/>
    </font>
    <font>
      <u/>
      <sz val="12"/>
      <color theme="10"/>
      <name val="Calibri"/>
      <family val="2"/>
      <scheme val="minor"/>
    </font>
    <font>
      <sz val="14"/>
      <color theme="1"/>
      <name val="Calibri"/>
      <family val="2"/>
      <scheme val="minor"/>
    </font>
    <font>
      <b/>
      <sz val="20"/>
      <color theme="1"/>
      <name val="Arial"/>
      <family val="2"/>
    </font>
    <font>
      <sz val="12"/>
      <color theme="1"/>
      <name val="Arial"/>
      <family val="2"/>
    </font>
    <font>
      <sz val="14"/>
      <color theme="1"/>
      <name val="Arial"/>
      <family val="2"/>
    </font>
    <font>
      <b/>
      <sz val="14"/>
      <color theme="1"/>
      <name val="Arial"/>
      <family val="2"/>
    </font>
    <font>
      <u/>
      <sz val="12"/>
      <color theme="10"/>
      <name val="Arial"/>
      <family val="2"/>
    </font>
    <font>
      <b/>
      <sz val="18"/>
      <color rgb="FFFFFFFF"/>
      <name val="Arial"/>
      <family val="2"/>
    </font>
    <font>
      <b/>
      <sz val="16"/>
      <color theme="1"/>
      <name val="Arial"/>
      <family val="2"/>
    </font>
    <font>
      <b/>
      <sz val="16"/>
      <color rgb="FFFFFFFF"/>
      <name val="Arial"/>
      <family val="2"/>
    </font>
    <font>
      <sz val="12"/>
      <color rgb="FF000000"/>
      <name val="Arial"/>
      <family val="2"/>
    </font>
    <font>
      <sz val="14"/>
      <color rgb="FF000000"/>
      <name val="Arial"/>
      <family val="2"/>
    </font>
    <font>
      <sz val="16"/>
      <color rgb="FF000000"/>
      <name val="Arial"/>
      <family val="2"/>
    </font>
    <font>
      <sz val="11"/>
      <color rgb="FF212121"/>
      <name val="Calibri"/>
      <family val="2"/>
      <scheme val="minor"/>
    </font>
    <font>
      <b/>
      <sz val="16"/>
      <color theme="0"/>
      <name val="Arial"/>
      <family val="2"/>
    </font>
    <font>
      <b/>
      <sz val="20"/>
      <color rgb="FFFA9A1B"/>
      <name val="Arial"/>
      <family val="2"/>
    </font>
    <font>
      <b/>
      <sz val="14"/>
      <color theme="1"/>
      <name val="Calibri"/>
      <family val="2"/>
      <scheme val="minor"/>
    </font>
    <font>
      <sz val="16"/>
      <color theme="1"/>
      <name val="Arial"/>
      <family val="2"/>
    </font>
    <font>
      <b/>
      <sz val="14"/>
      <color rgb="FFFF0000"/>
      <name val="Arial"/>
      <family val="2"/>
    </font>
  </fonts>
  <fills count="15">
    <fill>
      <patternFill patternType="none"/>
    </fill>
    <fill>
      <patternFill patternType="gray125"/>
    </fill>
    <fill>
      <patternFill patternType="solid">
        <fgColor rgb="FFF9991C"/>
        <bgColor rgb="FF000000"/>
      </patternFill>
    </fill>
    <fill>
      <patternFill patternType="solid">
        <fgColor rgb="FFFFA822"/>
        <bgColor rgb="FF000000"/>
      </patternFill>
    </fill>
    <fill>
      <patternFill patternType="solid">
        <fgColor rgb="FFFFE8CB"/>
        <bgColor rgb="FF000000"/>
      </patternFill>
    </fill>
    <fill>
      <patternFill patternType="solid">
        <fgColor rgb="FFFFF4E7"/>
        <bgColor rgb="FF000000"/>
      </patternFill>
    </fill>
    <fill>
      <patternFill patternType="solid">
        <fgColor rgb="FFFFC000"/>
        <bgColor rgb="FF000000"/>
      </patternFill>
    </fill>
    <fill>
      <patternFill patternType="solid">
        <fgColor rgb="FFFFC000"/>
        <bgColor indexed="64"/>
      </patternFill>
    </fill>
    <fill>
      <patternFill patternType="solid">
        <fgColor theme="0"/>
        <bgColor indexed="64"/>
      </patternFill>
    </fill>
    <fill>
      <patternFill patternType="solid">
        <fgColor rgb="FFFFE9CB"/>
        <bgColor rgb="FF000000"/>
      </patternFill>
    </fill>
    <fill>
      <patternFill patternType="solid">
        <fgColor rgb="FFFA9A1B"/>
        <bgColor rgb="FF000000"/>
      </patternFill>
    </fill>
    <fill>
      <patternFill patternType="solid">
        <fgColor rgb="FFFA9A1B"/>
        <bgColor indexed="64"/>
      </patternFill>
    </fill>
    <fill>
      <patternFill patternType="solid">
        <fgColor rgb="FFFFE9CB"/>
        <bgColor indexed="64"/>
      </patternFill>
    </fill>
    <fill>
      <patternFill patternType="solid">
        <fgColor rgb="FFFFF4E7"/>
        <bgColor indexed="64"/>
      </patternFill>
    </fill>
    <fill>
      <patternFill patternType="solid">
        <fgColor rgb="FFFFFFFF"/>
        <bgColor rgb="FF000000"/>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style="thin">
        <color theme="0"/>
      </right>
      <top style="thin">
        <color theme="0"/>
      </top>
      <bottom style="medium">
        <color theme="1"/>
      </bottom>
      <diagonal/>
    </border>
    <border>
      <left style="thin">
        <color theme="0"/>
      </left>
      <right style="medium">
        <color theme="1"/>
      </right>
      <top style="thin">
        <color theme="0"/>
      </top>
      <bottom style="medium">
        <color theme="1"/>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right/>
      <top style="medium">
        <color theme="0"/>
      </top>
      <bottom/>
      <diagonal/>
    </border>
    <border>
      <left/>
      <right style="medium">
        <color theme="0"/>
      </right>
      <top style="medium">
        <color theme="0"/>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bottom/>
      <diagonal/>
    </border>
    <border>
      <left/>
      <right style="medium">
        <color indexed="64"/>
      </right>
      <top/>
      <bottom/>
      <diagonal/>
    </border>
    <border>
      <left style="medium">
        <color indexed="64"/>
      </left>
      <right style="thin">
        <color theme="0"/>
      </right>
      <top/>
      <bottom style="thin">
        <color theme="0"/>
      </bottom>
      <diagonal/>
    </border>
    <border>
      <left/>
      <right style="medium">
        <color indexed="64"/>
      </right>
      <top/>
      <bottom style="thin">
        <color theme="0"/>
      </bottom>
      <diagonal/>
    </border>
    <border>
      <left style="medium">
        <color indexed="64"/>
      </left>
      <right style="thin">
        <color theme="0"/>
      </right>
      <top style="thin">
        <color theme="0"/>
      </top>
      <bottom/>
      <diagonal/>
    </border>
    <border>
      <left/>
      <right style="medium">
        <color indexed="64"/>
      </right>
      <top style="thin">
        <color theme="0"/>
      </top>
      <bottom style="thin">
        <color theme="0"/>
      </bottom>
      <diagonal/>
    </border>
    <border>
      <left style="medium">
        <color indexed="64"/>
      </left>
      <right/>
      <top/>
      <bottom/>
      <diagonal/>
    </border>
    <border>
      <left style="medium">
        <color indexed="64"/>
      </left>
      <right/>
      <top/>
      <bottom style="medium">
        <color indexed="64"/>
      </bottom>
      <diagonal/>
    </border>
    <border>
      <left style="thin">
        <color theme="0"/>
      </left>
      <right style="thin">
        <color theme="0"/>
      </right>
      <top/>
      <bottom style="medium">
        <color indexed="64"/>
      </bottom>
      <diagonal/>
    </border>
    <border>
      <left/>
      <right style="medium">
        <color indexed="64"/>
      </right>
      <top/>
      <bottom style="medium">
        <color indexed="64"/>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s>
  <cellStyleXfs count="2">
    <xf numFmtId="0" fontId="0" fillId="0" borderId="0"/>
    <xf numFmtId="0" fontId="7" fillId="0" borderId="0" applyNumberFormat="0" applyFill="0" applyBorder="0" applyAlignment="0" applyProtection="0"/>
  </cellStyleXfs>
  <cellXfs count="116">
    <xf numFmtId="0" fontId="0" fillId="0" borderId="0" xfId="0"/>
    <xf numFmtId="0" fontId="0" fillId="8" borderId="0" xfId="0" applyFill="1"/>
    <xf numFmtId="0" fontId="8" fillId="8" borderId="0" xfId="0" applyFont="1" applyFill="1"/>
    <xf numFmtId="0" fontId="1" fillId="8" borderId="0" xfId="0" applyFont="1" applyFill="1" applyAlignment="1">
      <alignment wrapText="1"/>
    </xf>
    <xf numFmtId="44" fontId="2" fillId="8" borderId="0" xfId="0" applyNumberFormat="1" applyFont="1" applyFill="1" applyAlignment="1">
      <alignment wrapText="1"/>
    </xf>
    <xf numFmtId="0" fontId="10" fillId="8" borderId="0" xfId="0" applyFont="1" applyFill="1"/>
    <xf numFmtId="0" fontId="11" fillId="8" borderId="0" xfId="0" applyFont="1" applyFill="1"/>
    <xf numFmtId="0" fontId="10" fillId="0" borderId="0" xfId="0" applyFont="1"/>
    <xf numFmtId="0" fontId="14" fillId="2" borderId="7" xfId="0" applyFont="1" applyFill="1" applyBorder="1" applyAlignment="1">
      <alignment horizontal="left" vertical="center" wrapText="1" readingOrder="1"/>
    </xf>
    <xf numFmtId="0" fontId="15" fillId="3" borderId="9" xfId="0" applyFont="1" applyFill="1" applyBorder="1" applyAlignment="1">
      <alignment horizontal="left" vertical="center" wrapText="1" readingOrder="1"/>
    </xf>
    <xf numFmtId="0" fontId="17" fillId="7" borderId="9" xfId="0" applyFont="1" applyFill="1" applyBorder="1" applyAlignment="1">
      <alignment wrapText="1"/>
    </xf>
    <xf numFmtId="0" fontId="17" fillId="7" borderId="11" xfId="0" applyFont="1" applyFill="1" applyBorder="1" applyAlignment="1">
      <alignment wrapText="1"/>
    </xf>
    <xf numFmtId="0" fontId="16" fillId="2" borderId="8" xfId="0" applyFont="1" applyFill="1" applyBorder="1" applyAlignment="1">
      <alignment horizontal="left" vertical="center" wrapText="1" readingOrder="1"/>
    </xf>
    <xf numFmtId="44" fontId="19" fillId="3" borderId="10" xfId="0" applyNumberFormat="1" applyFont="1" applyFill="1" applyBorder="1" applyAlignment="1">
      <alignment horizontal="left" vertical="center" wrapText="1" readingOrder="1"/>
    </xf>
    <xf numFmtId="164" fontId="10" fillId="7" borderId="10" xfId="0" applyNumberFormat="1" applyFont="1" applyFill="1" applyBorder="1"/>
    <xf numFmtId="164" fontId="17" fillId="7" borderId="12" xfId="0" applyNumberFormat="1" applyFont="1" applyFill="1" applyBorder="1" applyAlignment="1">
      <alignment wrapText="1"/>
    </xf>
    <xf numFmtId="164" fontId="17" fillId="7" borderId="10" xfId="0" applyNumberFormat="1" applyFont="1" applyFill="1" applyBorder="1" applyAlignment="1">
      <alignment wrapText="1"/>
    </xf>
    <xf numFmtId="0" fontId="6" fillId="8" borderId="0" xfId="0" applyFont="1" applyFill="1"/>
    <xf numFmtId="0" fontId="6" fillId="0" borderId="0" xfId="0" applyFont="1"/>
    <xf numFmtId="0" fontId="12" fillId="8" borderId="0" xfId="0" applyFont="1" applyFill="1"/>
    <xf numFmtId="0" fontId="5" fillId="8" borderId="0" xfId="0" applyFont="1" applyFill="1"/>
    <xf numFmtId="0" fontId="5" fillId="0" borderId="0" xfId="0" applyFont="1"/>
    <xf numFmtId="0" fontId="16" fillId="3" borderId="9" xfId="0" applyFont="1" applyFill="1" applyBorder="1" applyAlignment="1" applyProtection="1">
      <alignment horizontal="left" vertical="center" wrapText="1" readingOrder="1"/>
      <protection locked="0"/>
    </xf>
    <xf numFmtId="6" fontId="19" fillId="5" borderId="10" xfId="0" applyNumberFormat="1" applyFont="1" applyFill="1" applyBorder="1" applyAlignment="1" applyProtection="1">
      <alignment horizontal="left" vertical="center" wrapText="1" readingOrder="1"/>
      <protection locked="0"/>
    </xf>
    <xf numFmtId="6" fontId="19" fillId="4" borderId="10" xfId="0" applyNumberFormat="1" applyFont="1" applyFill="1" applyBorder="1" applyAlignment="1" applyProtection="1">
      <alignment horizontal="left" vertical="center" wrapText="1" readingOrder="1"/>
      <protection locked="0"/>
    </xf>
    <xf numFmtId="0" fontId="15" fillId="6" borderId="9" xfId="0" applyFont="1" applyFill="1" applyBorder="1" applyAlignment="1" applyProtection="1">
      <alignment horizontal="left" vertical="center" wrapText="1" readingOrder="1"/>
      <protection locked="0"/>
    </xf>
    <xf numFmtId="0" fontId="15" fillId="6" borderId="10" xfId="0" applyFont="1" applyFill="1" applyBorder="1" applyAlignment="1" applyProtection="1">
      <alignment horizontal="left" vertical="center" wrapText="1" readingOrder="1"/>
      <protection locked="0"/>
    </xf>
    <xf numFmtId="164" fontId="19" fillId="4" borderId="10" xfId="0" applyNumberFormat="1" applyFont="1" applyFill="1" applyBorder="1" applyAlignment="1" applyProtection="1">
      <alignment horizontal="left" vertical="center" wrapText="1" readingOrder="1"/>
      <protection locked="0"/>
    </xf>
    <xf numFmtId="0" fontId="17" fillId="0" borderId="9" xfId="0" applyFont="1" applyBorder="1" applyAlignment="1" applyProtection="1">
      <alignment wrapText="1"/>
      <protection locked="0"/>
    </xf>
    <xf numFmtId="0" fontId="17" fillId="0" borderId="10" xfId="0" applyFont="1" applyBorder="1" applyAlignment="1" applyProtection="1">
      <alignment wrapText="1"/>
      <protection locked="0"/>
    </xf>
    <xf numFmtId="0" fontId="18" fillId="0" borderId="9" xfId="0" applyFont="1" applyBorder="1" applyAlignment="1" applyProtection="1">
      <alignment wrapText="1"/>
      <protection locked="0"/>
    </xf>
    <xf numFmtId="164" fontId="19" fillId="5" borderId="10" xfId="0" applyNumberFormat="1" applyFont="1" applyFill="1" applyBorder="1" applyAlignment="1" applyProtection="1">
      <alignment horizontal="left" vertical="center" wrapText="1" readingOrder="1"/>
      <protection locked="0"/>
    </xf>
    <xf numFmtId="0" fontId="10" fillId="0" borderId="9" xfId="0" applyFont="1" applyBorder="1" applyProtection="1">
      <protection locked="0"/>
    </xf>
    <xf numFmtId="0" fontId="10" fillId="0" borderId="10" xfId="0" applyFont="1" applyBorder="1" applyProtection="1">
      <protection locked="0"/>
    </xf>
    <xf numFmtId="164" fontId="17" fillId="0" borderId="10" xfId="0" applyNumberFormat="1" applyFont="1" applyBorder="1" applyAlignment="1" applyProtection="1">
      <alignment wrapText="1"/>
      <protection locked="0"/>
    </xf>
    <xf numFmtId="0" fontId="13" fillId="8" borderId="0" xfId="1" applyFont="1" applyFill="1" applyBorder="1" applyProtection="1"/>
    <xf numFmtId="0" fontId="3" fillId="8" borderId="0" xfId="0" applyFont="1" applyFill="1" applyAlignment="1">
      <alignment horizontal="left"/>
    </xf>
    <xf numFmtId="0" fontId="4" fillId="8" borderId="0" xfId="0" applyFont="1" applyFill="1"/>
    <xf numFmtId="3" fontId="3" fillId="8" borderId="0" xfId="0" applyNumberFormat="1" applyFont="1" applyFill="1" applyAlignment="1">
      <alignment horizontal="right"/>
    </xf>
    <xf numFmtId="3" fontId="5" fillId="8" borderId="0" xfId="0" applyNumberFormat="1" applyFont="1" applyFill="1" applyProtection="1">
      <protection locked="0"/>
    </xf>
    <xf numFmtId="0" fontId="9" fillId="8" borderId="0" xfId="0" applyFont="1" applyFill="1" applyAlignment="1">
      <alignment wrapText="1"/>
    </xf>
    <xf numFmtId="0" fontId="10" fillId="8" borderId="0" xfId="0" applyFont="1" applyFill="1" applyAlignment="1">
      <alignment wrapText="1"/>
    </xf>
    <xf numFmtId="0" fontId="11" fillId="8" borderId="0" xfId="0" applyFont="1" applyFill="1" applyAlignment="1">
      <alignment wrapText="1"/>
    </xf>
    <xf numFmtId="0" fontId="11" fillId="8" borderId="0" xfId="0" applyFont="1" applyFill="1" applyAlignment="1">
      <alignment horizontal="left" wrapText="1" indent="1"/>
    </xf>
    <xf numFmtId="3" fontId="11" fillId="0" borderId="4" xfId="0" applyNumberFormat="1" applyFont="1" applyBorder="1" applyProtection="1">
      <protection locked="0"/>
    </xf>
    <xf numFmtId="44" fontId="11" fillId="0" borderId="5" xfId="0" applyNumberFormat="1" applyFont="1" applyBorder="1"/>
    <xf numFmtId="164" fontId="11" fillId="0" borderId="6" xfId="0" applyNumberFormat="1" applyFont="1" applyBorder="1"/>
    <xf numFmtId="0" fontId="11" fillId="7" borderId="1" xfId="0" applyFont="1" applyFill="1" applyBorder="1"/>
    <xf numFmtId="0" fontId="11" fillId="7" borderId="2" xfId="0" applyFont="1" applyFill="1" applyBorder="1"/>
    <xf numFmtId="0" fontId="11" fillId="7" borderId="3" xfId="0" applyFont="1" applyFill="1" applyBorder="1"/>
    <xf numFmtId="164" fontId="0" fillId="8" borderId="0" xfId="0" applyNumberFormat="1" applyFill="1"/>
    <xf numFmtId="164" fontId="11" fillId="0" borderId="5" xfId="0" applyNumberFormat="1" applyFont="1" applyBorder="1"/>
    <xf numFmtId="6" fontId="19" fillId="9" borderId="10" xfId="0" applyNumberFormat="1" applyFont="1" applyFill="1" applyBorder="1" applyAlignment="1" applyProtection="1">
      <alignment horizontal="left" vertical="center" wrapText="1" readingOrder="1"/>
      <protection locked="0"/>
    </xf>
    <xf numFmtId="0" fontId="0" fillId="8" borderId="13" xfId="0" applyFill="1" applyBorder="1"/>
    <xf numFmtId="0" fontId="0" fillId="8" borderId="14" xfId="0" applyFill="1" applyBorder="1"/>
    <xf numFmtId="0" fontId="0" fillId="8" borderId="16" xfId="0" applyFill="1" applyBorder="1"/>
    <xf numFmtId="0" fontId="0" fillId="8" borderId="0" xfId="0" applyFill="1" applyAlignment="1">
      <alignment wrapText="1"/>
    </xf>
    <xf numFmtId="0" fontId="12" fillId="8" borderId="0" xfId="0" applyFont="1" applyFill="1" applyAlignment="1">
      <alignment wrapText="1"/>
    </xf>
    <xf numFmtId="0" fontId="20" fillId="8" borderId="0" xfId="0" applyFont="1" applyFill="1"/>
    <xf numFmtId="164" fontId="11" fillId="12" borderId="17" xfId="0" applyNumberFormat="1" applyFont="1" applyFill="1" applyBorder="1"/>
    <xf numFmtId="164" fontId="11" fillId="13" borderId="18" xfId="0" applyNumberFormat="1" applyFont="1" applyFill="1" applyBorder="1"/>
    <xf numFmtId="164" fontId="11" fillId="13" borderId="17" xfId="0" applyNumberFormat="1" applyFont="1" applyFill="1" applyBorder="1"/>
    <xf numFmtId="164" fontId="11" fillId="12" borderId="18" xfId="0" applyNumberFormat="1" applyFont="1" applyFill="1" applyBorder="1"/>
    <xf numFmtId="164" fontId="11" fillId="12" borderId="15" xfId="0" applyNumberFormat="1" applyFont="1" applyFill="1" applyBorder="1"/>
    <xf numFmtId="0" fontId="11" fillId="8" borderId="13" xfId="0" applyFont="1" applyFill="1" applyBorder="1" applyAlignment="1">
      <alignment horizontal="left" wrapText="1" indent="1"/>
    </xf>
    <xf numFmtId="0" fontId="22" fillId="8" borderId="0" xfId="0" applyFont="1" applyFill="1" applyAlignment="1">
      <alignment wrapText="1"/>
    </xf>
    <xf numFmtId="0" fontId="0" fillId="8" borderId="19" xfId="0" applyFill="1" applyBorder="1"/>
    <xf numFmtId="0" fontId="0" fillId="8" borderId="20" xfId="0" applyFill="1" applyBorder="1"/>
    <xf numFmtId="0" fontId="0" fillId="8" borderId="21" xfId="0" applyFill="1" applyBorder="1"/>
    <xf numFmtId="0" fontId="0" fillId="8" borderId="22" xfId="0" applyFill="1" applyBorder="1"/>
    <xf numFmtId="0" fontId="11" fillId="8" borderId="0" xfId="0" applyFont="1" applyFill="1" applyAlignment="1">
      <alignment horizontal="left" wrapText="1"/>
    </xf>
    <xf numFmtId="0" fontId="11" fillId="8" borderId="0" xfId="0" applyFont="1" applyFill="1" applyAlignment="1">
      <alignment horizontal="left"/>
    </xf>
    <xf numFmtId="0" fontId="15" fillId="11" borderId="23" xfId="0" applyFont="1" applyFill="1" applyBorder="1"/>
    <xf numFmtId="0" fontId="15" fillId="11" borderId="24" xfId="0" applyFont="1" applyFill="1" applyBorder="1" applyAlignment="1">
      <alignment horizontal="center"/>
    </xf>
    <xf numFmtId="0" fontId="15" fillId="11" borderId="25" xfId="0" applyFont="1" applyFill="1" applyBorder="1" applyAlignment="1">
      <alignment horizontal="center"/>
    </xf>
    <xf numFmtId="0" fontId="21" fillId="7" borderId="26" xfId="0" applyFont="1" applyFill="1" applyBorder="1"/>
    <xf numFmtId="164" fontId="11" fillId="12" borderId="27" xfId="0" applyNumberFormat="1" applyFont="1" applyFill="1" applyBorder="1"/>
    <xf numFmtId="0" fontId="21" fillId="7" borderId="28" xfId="0" applyFont="1" applyFill="1" applyBorder="1"/>
    <xf numFmtId="164" fontId="11" fillId="13" borderId="29" xfId="0" applyNumberFormat="1" applyFont="1" applyFill="1" applyBorder="1"/>
    <xf numFmtId="0" fontId="21" fillId="11" borderId="26" xfId="0" applyFont="1" applyFill="1" applyBorder="1"/>
    <xf numFmtId="0" fontId="21" fillId="11" borderId="28" xfId="0" applyFont="1" applyFill="1" applyBorder="1"/>
    <xf numFmtId="164" fontId="11" fillId="13" borderId="27" xfId="0" applyNumberFormat="1" applyFont="1" applyFill="1" applyBorder="1"/>
    <xf numFmtId="164" fontId="11" fillId="12" borderId="29" xfId="0" applyNumberFormat="1" applyFont="1" applyFill="1" applyBorder="1"/>
    <xf numFmtId="0" fontId="21" fillId="7" borderId="30" xfId="0" applyFont="1" applyFill="1" applyBorder="1"/>
    <xf numFmtId="164" fontId="11" fillId="12" borderId="31" xfId="0" applyNumberFormat="1" applyFont="1" applyFill="1" applyBorder="1"/>
    <xf numFmtId="0" fontId="21" fillId="11" borderId="32" xfId="0" applyFont="1" applyFill="1" applyBorder="1"/>
    <xf numFmtId="0" fontId="21" fillId="11" borderId="33" xfId="0" applyFont="1" applyFill="1" applyBorder="1"/>
    <xf numFmtId="164" fontId="11" fillId="13" borderId="34" xfId="0" applyNumberFormat="1" applyFont="1" applyFill="1" applyBorder="1"/>
    <xf numFmtId="164" fontId="11" fillId="13" borderId="35" xfId="0" applyNumberFormat="1" applyFont="1" applyFill="1" applyBorder="1"/>
    <xf numFmtId="0" fontId="22" fillId="8" borderId="0" xfId="0" applyFont="1" applyFill="1"/>
    <xf numFmtId="0" fontId="0" fillId="8" borderId="0" xfId="0" applyFill="1" applyAlignment="1">
      <alignment horizontal="left" indent="1"/>
    </xf>
    <xf numFmtId="0" fontId="1" fillId="14" borderId="0" xfId="0" applyFont="1" applyFill="1" applyAlignment="1">
      <alignment wrapText="1"/>
    </xf>
    <xf numFmtId="0" fontId="23" fillId="8" borderId="0" xfId="0" applyFont="1" applyFill="1"/>
    <xf numFmtId="164" fontId="11" fillId="12" borderId="34" xfId="0" applyNumberFormat="1" applyFont="1" applyFill="1" applyBorder="1"/>
    <xf numFmtId="0" fontId="14" fillId="10" borderId="23" xfId="0" applyFont="1" applyFill="1" applyBorder="1" applyAlignment="1">
      <alignment horizontal="left" vertical="center" wrapText="1" readingOrder="1"/>
    </xf>
    <xf numFmtId="0" fontId="16" fillId="2" borderId="36" xfId="0" applyFont="1" applyFill="1" applyBorder="1" applyAlignment="1">
      <alignment horizontal="left" vertical="center" wrapText="1" readingOrder="1"/>
    </xf>
    <xf numFmtId="0" fontId="15" fillId="6" borderId="37" xfId="0" applyFont="1" applyFill="1" applyBorder="1" applyAlignment="1" applyProtection="1">
      <alignment horizontal="left" vertical="center" wrapText="1" readingOrder="1"/>
      <protection locked="0"/>
    </xf>
    <xf numFmtId="0" fontId="15" fillId="6" borderId="38" xfId="0" applyFont="1" applyFill="1" applyBorder="1" applyAlignment="1" applyProtection="1">
      <alignment horizontal="left" vertical="center" wrapText="1" readingOrder="1"/>
      <protection locked="0"/>
    </xf>
    <xf numFmtId="0" fontId="16" fillId="3" borderId="37" xfId="0" applyFont="1" applyFill="1" applyBorder="1" applyAlignment="1" applyProtection="1">
      <alignment horizontal="left" vertical="center" wrapText="1" readingOrder="1"/>
      <protection locked="0"/>
    </xf>
    <xf numFmtId="6" fontId="19" fillId="4" borderId="38" xfId="0" applyNumberFormat="1" applyFont="1" applyFill="1" applyBorder="1" applyAlignment="1" applyProtection="1">
      <alignment horizontal="left" vertical="center" wrapText="1" readingOrder="1"/>
      <protection locked="0"/>
    </xf>
    <xf numFmtId="164" fontId="19" fillId="5" borderId="38" xfId="0" applyNumberFormat="1" applyFont="1" applyFill="1" applyBorder="1" applyAlignment="1" applyProtection="1">
      <alignment horizontal="left" vertical="center" wrapText="1" readingOrder="1"/>
      <protection locked="0"/>
    </xf>
    <xf numFmtId="164" fontId="19" fillId="4" borderId="38" xfId="0" applyNumberFormat="1" applyFont="1" applyFill="1" applyBorder="1" applyAlignment="1" applyProtection="1">
      <alignment horizontal="left" vertical="center" wrapText="1" readingOrder="1"/>
      <protection locked="0"/>
    </xf>
    <xf numFmtId="6" fontId="19" fillId="5" borderId="38" xfId="0" applyNumberFormat="1" applyFont="1" applyFill="1" applyBorder="1" applyAlignment="1" applyProtection="1">
      <alignment horizontal="left" vertical="center" wrapText="1" readingOrder="1"/>
      <protection locked="0"/>
    </xf>
    <xf numFmtId="0" fontId="10" fillId="0" borderId="37" xfId="0" applyFont="1" applyBorder="1" applyProtection="1">
      <protection locked="0"/>
    </xf>
    <xf numFmtId="0" fontId="10" fillId="0" borderId="38" xfId="0" applyFont="1" applyBorder="1" applyProtection="1">
      <protection locked="0"/>
    </xf>
    <xf numFmtId="0" fontId="17" fillId="0" borderId="37" xfId="0" applyFont="1" applyBorder="1" applyAlignment="1" applyProtection="1">
      <alignment wrapText="1"/>
      <protection locked="0"/>
    </xf>
    <xf numFmtId="0" fontId="17" fillId="0" borderId="38" xfId="0" applyFont="1" applyBorder="1" applyAlignment="1" applyProtection="1">
      <alignment wrapText="1"/>
      <protection locked="0"/>
    </xf>
    <xf numFmtId="0" fontId="18" fillId="0" borderId="37" xfId="0" applyFont="1" applyBorder="1" applyAlignment="1" applyProtection="1">
      <alignment wrapText="1"/>
      <protection locked="0"/>
    </xf>
    <xf numFmtId="164" fontId="17" fillId="0" borderId="38" xfId="0" applyNumberFormat="1" applyFont="1" applyBorder="1" applyAlignment="1" applyProtection="1">
      <alignment wrapText="1"/>
      <protection locked="0"/>
    </xf>
    <xf numFmtId="0" fontId="15" fillId="3" borderId="37" xfId="0" applyFont="1" applyFill="1" applyBorder="1" applyAlignment="1">
      <alignment horizontal="left" vertical="center" wrapText="1" readingOrder="1"/>
    </xf>
    <xf numFmtId="44" fontId="19" fillId="3" borderId="38" xfId="0" applyNumberFormat="1" applyFont="1" applyFill="1" applyBorder="1" applyAlignment="1">
      <alignment horizontal="left" vertical="center" wrapText="1" readingOrder="1"/>
    </xf>
    <xf numFmtId="0" fontId="17" fillId="7" borderId="37" xfId="0" applyFont="1" applyFill="1" applyBorder="1" applyAlignment="1">
      <alignment wrapText="1"/>
    </xf>
    <xf numFmtId="164" fontId="10" fillId="7" borderId="38" xfId="0" applyNumberFormat="1" applyFont="1" applyFill="1" applyBorder="1"/>
    <xf numFmtId="0" fontId="17" fillId="7" borderId="40" xfId="0" applyFont="1" applyFill="1" applyBorder="1" applyAlignment="1">
      <alignment wrapText="1"/>
    </xf>
    <xf numFmtId="164" fontId="17" fillId="7" borderId="41" xfId="0" applyNumberFormat="1" applyFont="1" applyFill="1" applyBorder="1" applyAlignment="1">
      <alignment wrapText="1"/>
    </xf>
    <xf numFmtId="164" fontId="24" fillId="12" borderId="39" xfId="0" applyNumberFormat="1"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FA9A1B"/>
      <color rgb="FFFFF4E7"/>
      <color rgb="FFFFE9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2F6B-6FAD-8648-8AD3-179A30CCF934}">
  <dimension ref="B1:T34"/>
  <sheetViews>
    <sheetView workbookViewId="0">
      <selection activeCell="B22" sqref="B22"/>
    </sheetView>
  </sheetViews>
  <sheetFormatPr baseColWidth="10" defaultColWidth="10.83203125" defaultRowHeight="16" x14ac:dyDescent="0.2"/>
  <cols>
    <col min="1" max="1" width="5.83203125" style="1" customWidth="1"/>
    <col min="2" max="2" width="205.1640625" style="1" customWidth="1"/>
    <col min="3" max="16384" width="10.83203125" style="1"/>
  </cols>
  <sheetData>
    <row r="1" spans="2:20" ht="53" customHeight="1" x14ac:dyDescent="0.25">
      <c r="B1" s="65" t="s">
        <v>7</v>
      </c>
      <c r="C1" s="40"/>
      <c r="D1" s="40"/>
      <c r="E1" s="5"/>
      <c r="F1" s="5"/>
      <c r="G1" s="5"/>
      <c r="H1" s="5"/>
      <c r="I1" s="5"/>
      <c r="J1" s="5"/>
      <c r="K1" s="5"/>
      <c r="L1" s="5"/>
      <c r="M1" s="5"/>
      <c r="N1" s="5"/>
      <c r="O1" s="5"/>
      <c r="P1" s="5"/>
      <c r="Q1" s="5"/>
      <c r="R1" s="5"/>
      <c r="S1" s="5"/>
      <c r="T1" s="5"/>
    </row>
    <row r="2" spans="2:20" x14ac:dyDescent="0.2">
      <c r="B2" s="41"/>
      <c r="C2" s="41"/>
      <c r="D2" s="41"/>
      <c r="E2" s="5"/>
      <c r="F2" s="5"/>
      <c r="G2" s="5"/>
      <c r="H2" s="5"/>
      <c r="I2" s="5"/>
      <c r="J2" s="5"/>
      <c r="K2" s="5"/>
      <c r="L2" s="5"/>
      <c r="M2" s="5"/>
      <c r="N2" s="5"/>
      <c r="O2" s="5"/>
      <c r="P2" s="5"/>
      <c r="Q2" s="5"/>
      <c r="R2" s="5"/>
      <c r="S2" s="5"/>
      <c r="T2" s="5"/>
    </row>
    <row r="3" spans="2:20" ht="19" customHeight="1" x14ac:dyDescent="0.2">
      <c r="B3" s="42" t="s">
        <v>88</v>
      </c>
      <c r="C3" s="42"/>
      <c r="D3" s="42"/>
      <c r="E3" s="6"/>
      <c r="F3" s="6"/>
      <c r="G3" s="6"/>
      <c r="H3" s="6"/>
      <c r="I3" s="6"/>
      <c r="J3" s="6"/>
      <c r="K3" s="6"/>
      <c r="L3" s="6"/>
      <c r="M3" s="5"/>
      <c r="N3" s="5"/>
      <c r="O3" s="5"/>
      <c r="P3" s="5"/>
      <c r="Q3" s="5"/>
      <c r="R3" s="5"/>
      <c r="S3" s="5"/>
      <c r="T3" s="5"/>
    </row>
    <row r="4" spans="2:20" ht="18" x14ac:dyDescent="0.2">
      <c r="B4" s="42"/>
      <c r="C4" s="42"/>
      <c r="D4" s="42"/>
      <c r="E4" s="6"/>
      <c r="F4" s="6"/>
      <c r="G4" s="6"/>
      <c r="H4" s="6"/>
      <c r="I4" s="6"/>
      <c r="J4" s="6"/>
      <c r="K4" s="6"/>
      <c r="L4" s="6"/>
      <c r="M4" s="5"/>
      <c r="N4" s="5"/>
      <c r="O4" s="5"/>
      <c r="P4" s="5"/>
      <c r="Q4" s="5"/>
      <c r="R4" s="5"/>
      <c r="S4" s="5"/>
      <c r="T4" s="5"/>
    </row>
    <row r="5" spans="2:20" ht="19" customHeight="1" x14ac:dyDescent="0.2">
      <c r="B5" s="43" t="s">
        <v>44</v>
      </c>
      <c r="C5" s="42"/>
      <c r="D5" s="42"/>
      <c r="E5" s="6"/>
      <c r="F5" s="6"/>
      <c r="G5" s="6"/>
      <c r="H5" s="6"/>
      <c r="I5" s="6"/>
      <c r="J5" s="6"/>
      <c r="K5" s="6"/>
      <c r="L5" s="6"/>
      <c r="M5" s="5"/>
      <c r="N5" s="5"/>
      <c r="O5" s="5"/>
      <c r="P5" s="5"/>
      <c r="Q5" s="5"/>
      <c r="R5" s="5"/>
      <c r="S5" s="5"/>
      <c r="T5" s="5"/>
    </row>
    <row r="6" spans="2:20" ht="19" customHeight="1" x14ac:dyDescent="0.2">
      <c r="B6" s="43" t="s">
        <v>40</v>
      </c>
      <c r="C6" s="42"/>
      <c r="D6" s="42"/>
      <c r="E6" s="6"/>
      <c r="F6" s="6"/>
      <c r="G6" s="6"/>
      <c r="H6" s="6"/>
      <c r="I6" s="6"/>
      <c r="J6" s="6"/>
      <c r="K6" s="6"/>
      <c r="L6" s="6"/>
      <c r="M6" s="5"/>
      <c r="N6" s="5"/>
      <c r="O6" s="5"/>
      <c r="P6" s="5"/>
      <c r="Q6" s="5"/>
      <c r="R6" s="5"/>
      <c r="S6" s="5"/>
      <c r="T6" s="5"/>
    </row>
    <row r="7" spans="2:20" ht="19" customHeight="1" x14ac:dyDescent="0.2">
      <c r="B7" s="43" t="s">
        <v>41</v>
      </c>
      <c r="C7" s="42"/>
      <c r="D7" s="42"/>
      <c r="E7" s="6"/>
      <c r="F7" s="6"/>
      <c r="G7" s="6"/>
      <c r="H7" s="6"/>
      <c r="I7" s="6"/>
      <c r="J7" s="6"/>
      <c r="K7" s="6"/>
      <c r="L7" s="6"/>
      <c r="M7" s="5"/>
      <c r="N7" s="5"/>
      <c r="O7" s="5"/>
      <c r="P7" s="5"/>
      <c r="Q7" s="5"/>
      <c r="R7" s="5"/>
      <c r="S7" s="5"/>
      <c r="T7" s="5"/>
    </row>
    <row r="8" spans="2:20" ht="19" customHeight="1" x14ac:dyDescent="0.2">
      <c r="B8" s="43" t="s">
        <v>47</v>
      </c>
      <c r="C8" s="42"/>
      <c r="D8" s="42"/>
      <c r="E8" s="6"/>
      <c r="F8" s="6"/>
      <c r="G8" s="6"/>
      <c r="H8" s="6"/>
      <c r="I8" s="6"/>
      <c r="J8" s="6"/>
      <c r="K8" s="6"/>
      <c r="L8" s="6"/>
      <c r="M8" s="5"/>
      <c r="N8" s="5"/>
      <c r="O8" s="5"/>
      <c r="P8" s="5"/>
      <c r="Q8" s="5"/>
      <c r="R8" s="5"/>
      <c r="S8" s="5"/>
      <c r="T8" s="5"/>
    </row>
    <row r="9" spans="2:20" ht="19" customHeight="1" x14ac:dyDescent="0.2">
      <c r="B9" s="43" t="s">
        <v>48</v>
      </c>
      <c r="C9" s="42"/>
      <c r="D9" s="42"/>
      <c r="E9" s="6"/>
      <c r="F9" s="6"/>
      <c r="G9" s="6"/>
      <c r="H9" s="6"/>
      <c r="I9" s="6"/>
      <c r="J9" s="6"/>
      <c r="K9" s="6"/>
      <c r="L9" s="6"/>
      <c r="M9" s="5"/>
      <c r="N9" s="5"/>
      <c r="O9" s="5"/>
      <c r="P9" s="5"/>
      <c r="Q9" s="5"/>
      <c r="R9" s="5"/>
      <c r="S9" s="5"/>
      <c r="T9" s="5"/>
    </row>
    <row r="10" spans="2:20" ht="19" customHeight="1" x14ac:dyDescent="0.2">
      <c r="B10" s="43" t="s">
        <v>56</v>
      </c>
      <c r="C10" s="42"/>
      <c r="D10" s="42"/>
      <c r="E10" s="6"/>
      <c r="F10" s="6"/>
      <c r="G10" s="6"/>
      <c r="H10" s="6"/>
      <c r="I10" s="6"/>
      <c r="J10" s="6"/>
      <c r="K10" s="6"/>
      <c r="L10" s="6"/>
      <c r="M10" s="5"/>
      <c r="N10" s="5"/>
      <c r="O10" s="5"/>
      <c r="P10" s="5"/>
      <c r="Q10" s="5"/>
      <c r="R10" s="5"/>
      <c r="S10" s="5"/>
      <c r="T10" s="5"/>
    </row>
    <row r="11" spans="2:20" ht="18" x14ac:dyDescent="0.2">
      <c r="B11" s="42"/>
      <c r="C11" s="42"/>
      <c r="D11" s="42"/>
      <c r="E11" s="6"/>
      <c r="F11" s="6"/>
      <c r="G11" s="6"/>
      <c r="H11" s="6"/>
      <c r="I11" s="6"/>
      <c r="J11" s="6"/>
      <c r="K11" s="6"/>
      <c r="L11" s="6"/>
      <c r="M11" s="5"/>
      <c r="N11" s="5"/>
      <c r="O11" s="5"/>
      <c r="P11" s="5"/>
      <c r="Q11" s="5"/>
      <c r="R11" s="5"/>
      <c r="S11" s="5"/>
      <c r="T11" s="5"/>
    </row>
    <row r="12" spans="2:20" ht="19" x14ac:dyDescent="0.2">
      <c r="B12" s="57" t="s">
        <v>8</v>
      </c>
      <c r="C12" s="42"/>
      <c r="D12" s="42"/>
      <c r="E12" s="6"/>
      <c r="F12" s="6"/>
      <c r="G12" s="6"/>
      <c r="H12" s="6"/>
      <c r="I12" s="6"/>
      <c r="J12" s="6"/>
      <c r="K12" s="6"/>
      <c r="L12" s="6"/>
      <c r="M12" s="5"/>
      <c r="N12" s="5"/>
      <c r="O12" s="5"/>
      <c r="P12" s="5"/>
      <c r="Q12" s="5"/>
      <c r="R12" s="5"/>
      <c r="S12" s="5"/>
      <c r="T12" s="5"/>
    </row>
    <row r="13" spans="2:20" ht="19" customHeight="1" x14ac:dyDescent="0.2">
      <c r="B13" s="43" t="s">
        <v>87</v>
      </c>
      <c r="C13" s="42"/>
      <c r="D13" s="42"/>
      <c r="E13" s="6"/>
      <c r="F13" s="6"/>
      <c r="G13" s="6"/>
      <c r="H13" s="6"/>
      <c r="I13" s="6"/>
      <c r="J13" s="6"/>
      <c r="K13" s="6"/>
      <c r="L13" s="6"/>
      <c r="M13" s="5"/>
      <c r="N13" s="5"/>
      <c r="O13" s="5"/>
      <c r="P13" s="5"/>
      <c r="Q13" s="5"/>
      <c r="R13" s="5"/>
      <c r="S13" s="5"/>
      <c r="T13" s="5"/>
    </row>
    <row r="14" spans="2:20" ht="38" customHeight="1" x14ac:dyDescent="0.2">
      <c r="B14" s="43" t="s">
        <v>89</v>
      </c>
      <c r="C14" s="42"/>
      <c r="D14" s="42"/>
      <c r="E14" s="6"/>
      <c r="F14" s="6"/>
      <c r="G14" s="6"/>
      <c r="H14" s="6"/>
      <c r="I14" s="6"/>
      <c r="J14" s="6"/>
      <c r="K14" s="6"/>
      <c r="L14" s="6"/>
      <c r="M14" s="5"/>
      <c r="N14" s="5"/>
      <c r="O14" s="5"/>
      <c r="P14" s="5"/>
      <c r="Q14" s="5"/>
      <c r="R14" s="5"/>
      <c r="S14" s="5"/>
      <c r="T14" s="5"/>
    </row>
    <row r="15" spans="2:20" ht="38" x14ac:dyDescent="0.2">
      <c r="B15" s="43" t="s">
        <v>90</v>
      </c>
      <c r="C15" s="42"/>
      <c r="D15" s="42"/>
      <c r="E15" s="6"/>
      <c r="F15" s="6"/>
      <c r="G15" s="6"/>
      <c r="H15" s="6"/>
      <c r="I15" s="6"/>
      <c r="J15" s="6"/>
      <c r="K15" s="6"/>
      <c r="L15" s="6"/>
      <c r="M15" s="5"/>
      <c r="N15" s="5"/>
      <c r="O15" s="5"/>
      <c r="P15" s="5"/>
      <c r="Q15" s="5"/>
      <c r="R15" s="5"/>
      <c r="S15" s="5"/>
      <c r="T15" s="5"/>
    </row>
    <row r="16" spans="2:20" ht="19" x14ac:dyDescent="0.2">
      <c r="B16" s="43" t="s">
        <v>49</v>
      </c>
      <c r="C16" s="42"/>
      <c r="D16" s="42"/>
      <c r="E16" s="6"/>
      <c r="F16" s="6"/>
      <c r="G16" s="6"/>
      <c r="H16" s="6"/>
      <c r="I16" s="6"/>
      <c r="J16" s="6"/>
      <c r="K16" s="6"/>
      <c r="L16" s="6"/>
      <c r="M16" s="5"/>
      <c r="N16" s="5"/>
      <c r="O16" s="5"/>
      <c r="P16" s="5"/>
      <c r="Q16" s="5"/>
      <c r="R16" s="5"/>
      <c r="S16" s="5"/>
      <c r="T16" s="5"/>
    </row>
    <row r="17" spans="2:20" ht="18" x14ac:dyDescent="0.2">
      <c r="B17" s="42"/>
      <c r="C17" s="42"/>
      <c r="D17" s="42"/>
      <c r="E17" s="6"/>
      <c r="F17" s="6"/>
      <c r="G17" s="6"/>
      <c r="H17" s="6"/>
      <c r="I17" s="6"/>
      <c r="J17" s="6"/>
      <c r="K17" s="6"/>
      <c r="L17" s="6"/>
      <c r="M17" s="5"/>
      <c r="N17" s="5"/>
      <c r="O17" s="5"/>
      <c r="P17" s="5"/>
      <c r="Q17" s="5"/>
      <c r="R17" s="5"/>
      <c r="S17" s="5"/>
      <c r="T17" s="5"/>
    </row>
    <row r="18" spans="2:20" ht="26" x14ac:dyDescent="0.25">
      <c r="B18" s="65" t="s">
        <v>36</v>
      </c>
      <c r="C18" s="6"/>
      <c r="D18" s="6"/>
      <c r="E18" s="6"/>
      <c r="F18" s="6"/>
      <c r="G18" s="6"/>
      <c r="H18" s="6"/>
      <c r="I18" s="6"/>
      <c r="J18" s="6"/>
      <c r="K18" s="6"/>
      <c r="L18" s="6"/>
      <c r="M18" s="5"/>
      <c r="N18" s="5"/>
      <c r="O18" s="5"/>
      <c r="P18" s="5"/>
      <c r="Q18" s="5"/>
      <c r="R18" s="5"/>
      <c r="S18" s="5"/>
      <c r="T18" s="5"/>
    </row>
    <row r="19" spans="2:20" ht="38" x14ac:dyDescent="0.2">
      <c r="B19" s="70" t="s">
        <v>45</v>
      </c>
      <c r="C19" s="6"/>
      <c r="D19" s="6"/>
      <c r="E19" s="6"/>
      <c r="F19" s="6"/>
      <c r="G19" s="6"/>
      <c r="H19" s="6"/>
      <c r="I19" s="6"/>
      <c r="J19" s="6"/>
      <c r="K19" s="6"/>
      <c r="L19" s="6"/>
      <c r="M19" s="5"/>
      <c r="N19" s="5"/>
      <c r="O19" s="5"/>
      <c r="P19" s="5"/>
      <c r="Q19" s="5"/>
      <c r="R19" s="5"/>
      <c r="S19" s="5"/>
      <c r="T19" s="5"/>
    </row>
    <row r="20" spans="2:20" ht="18" x14ac:dyDescent="0.2">
      <c r="B20" s="71" t="s">
        <v>91</v>
      </c>
      <c r="C20" s="6"/>
      <c r="D20" s="6"/>
      <c r="E20" s="6"/>
      <c r="F20" s="6"/>
      <c r="G20" s="6"/>
      <c r="H20" s="6"/>
      <c r="I20" s="6"/>
      <c r="J20" s="6"/>
      <c r="K20" s="6"/>
      <c r="L20" s="6"/>
      <c r="M20" s="5"/>
      <c r="N20" s="5"/>
      <c r="O20" s="5"/>
      <c r="P20" s="5"/>
      <c r="Q20" s="5"/>
      <c r="R20" s="5"/>
      <c r="S20" s="5"/>
      <c r="T20" s="5"/>
    </row>
    <row r="21" spans="2:20" s="56" customFormat="1" ht="37" customHeight="1" x14ac:dyDescent="0.2">
      <c r="B21" s="70" t="s">
        <v>46</v>
      </c>
      <c r="C21" s="42"/>
      <c r="D21" s="42"/>
      <c r="E21" s="42"/>
      <c r="F21" s="42"/>
      <c r="G21" s="42"/>
      <c r="H21" s="42"/>
      <c r="I21" s="42"/>
      <c r="J21" s="42"/>
      <c r="K21" s="42"/>
      <c r="L21" s="42"/>
      <c r="M21" s="41"/>
      <c r="N21" s="41"/>
      <c r="O21" s="41"/>
      <c r="P21" s="41"/>
      <c r="Q21" s="41"/>
      <c r="R21" s="41"/>
      <c r="S21" s="41"/>
      <c r="T21" s="41"/>
    </row>
    <row r="22" spans="2:20" ht="18" x14ac:dyDescent="0.2">
      <c r="B22" s="6"/>
      <c r="C22" s="6"/>
      <c r="D22" s="6"/>
      <c r="E22" s="6"/>
      <c r="F22" s="6"/>
      <c r="G22" s="6"/>
      <c r="H22" s="6"/>
      <c r="I22" s="6"/>
      <c r="J22" s="6"/>
      <c r="K22" s="6"/>
      <c r="L22" s="6"/>
      <c r="M22" s="5"/>
      <c r="N22" s="5"/>
      <c r="O22" s="5"/>
      <c r="P22" s="5"/>
      <c r="Q22" s="5"/>
      <c r="R22" s="5"/>
      <c r="S22" s="5"/>
      <c r="T22" s="5"/>
    </row>
    <row r="23" spans="2:20" ht="19" x14ac:dyDescent="0.25">
      <c r="B23" s="42"/>
      <c r="C23" s="2"/>
      <c r="D23" s="2"/>
      <c r="E23" s="2"/>
      <c r="F23" s="2"/>
      <c r="G23" s="2"/>
      <c r="H23" s="2"/>
      <c r="I23" s="2"/>
      <c r="J23" s="2"/>
      <c r="K23" s="2"/>
      <c r="L23" s="2"/>
    </row>
    <row r="24" spans="2:20" ht="19" x14ac:dyDescent="0.25">
      <c r="B24" s="58"/>
      <c r="C24" s="2"/>
      <c r="D24" s="2"/>
      <c r="E24" s="2"/>
      <c r="F24" s="2"/>
      <c r="G24" s="2"/>
      <c r="H24" s="2"/>
      <c r="I24" s="2"/>
      <c r="J24" s="2"/>
      <c r="K24" s="2"/>
      <c r="L24" s="2"/>
    </row>
    <row r="25" spans="2:20" ht="19" x14ac:dyDescent="0.25">
      <c r="B25" s="58"/>
      <c r="C25" s="2"/>
      <c r="D25" s="2"/>
      <c r="E25" s="2"/>
      <c r="F25" s="2"/>
      <c r="G25" s="2"/>
      <c r="H25" s="2"/>
      <c r="I25" s="2"/>
      <c r="J25" s="2"/>
      <c r="K25" s="2"/>
      <c r="L25" s="2"/>
    </row>
    <row r="26" spans="2:20" ht="19" x14ac:dyDescent="0.25">
      <c r="B26" s="2"/>
      <c r="C26" s="2"/>
      <c r="D26" s="2"/>
      <c r="E26" s="2"/>
      <c r="F26" s="2"/>
      <c r="G26" s="2"/>
      <c r="H26" s="2"/>
      <c r="I26" s="2"/>
      <c r="J26" s="2"/>
      <c r="K26" s="2"/>
      <c r="L26" s="2"/>
    </row>
    <row r="27" spans="2:20" ht="19" x14ac:dyDescent="0.25">
      <c r="B27" s="2"/>
      <c r="C27" s="2"/>
      <c r="D27" s="2"/>
      <c r="E27" s="2"/>
      <c r="F27" s="2"/>
      <c r="G27" s="2"/>
      <c r="H27" s="2"/>
      <c r="I27" s="2"/>
      <c r="J27" s="2"/>
      <c r="K27" s="2"/>
      <c r="L27" s="2"/>
    </row>
    <row r="28" spans="2:20" ht="19" x14ac:dyDescent="0.25">
      <c r="B28" s="2"/>
      <c r="C28" s="2"/>
      <c r="D28" s="2"/>
      <c r="E28" s="2"/>
      <c r="F28" s="2"/>
      <c r="G28" s="2"/>
      <c r="H28" s="2"/>
      <c r="I28" s="2"/>
      <c r="J28" s="2"/>
      <c r="K28" s="2"/>
      <c r="L28" s="2"/>
    </row>
    <row r="29" spans="2:20" ht="19" x14ac:dyDescent="0.25">
      <c r="B29" s="2"/>
      <c r="C29" s="2"/>
      <c r="D29" s="2"/>
      <c r="E29" s="2"/>
      <c r="F29" s="2"/>
      <c r="G29" s="2"/>
      <c r="H29" s="2"/>
      <c r="I29" s="2"/>
      <c r="J29" s="2"/>
      <c r="K29" s="2"/>
      <c r="L29" s="2"/>
    </row>
    <row r="30" spans="2:20" ht="19" x14ac:dyDescent="0.25">
      <c r="B30" s="2"/>
      <c r="C30" s="2"/>
      <c r="D30" s="2"/>
      <c r="E30" s="2"/>
      <c r="F30" s="2"/>
      <c r="G30" s="2"/>
      <c r="H30" s="2"/>
      <c r="I30" s="2"/>
      <c r="J30" s="2"/>
      <c r="K30" s="2"/>
      <c r="L30" s="2"/>
    </row>
    <row r="31" spans="2:20" ht="19" x14ac:dyDescent="0.25">
      <c r="B31" s="2"/>
      <c r="C31" s="2"/>
      <c r="D31" s="2"/>
      <c r="E31" s="2"/>
      <c r="F31" s="2"/>
      <c r="G31" s="2"/>
      <c r="H31" s="2"/>
      <c r="I31" s="2"/>
      <c r="J31" s="2"/>
      <c r="K31" s="2"/>
      <c r="L31" s="2"/>
    </row>
    <row r="32" spans="2:20" ht="19" x14ac:dyDescent="0.25">
      <c r="B32" s="2"/>
      <c r="C32" s="2"/>
      <c r="D32" s="2"/>
      <c r="E32" s="2"/>
      <c r="F32" s="2"/>
      <c r="G32" s="2"/>
      <c r="H32" s="2"/>
      <c r="I32" s="2"/>
      <c r="J32" s="2"/>
      <c r="K32" s="2"/>
      <c r="L32" s="2"/>
    </row>
    <row r="33" spans="2:12" ht="19" x14ac:dyDescent="0.25">
      <c r="B33" s="2"/>
      <c r="C33" s="2"/>
      <c r="D33" s="2"/>
      <c r="E33" s="2"/>
      <c r="F33" s="2"/>
      <c r="G33" s="2"/>
      <c r="H33" s="2"/>
      <c r="I33" s="2"/>
      <c r="J33" s="2"/>
      <c r="K33" s="2"/>
      <c r="L33" s="2"/>
    </row>
    <row r="34" spans="2:12" ht="19" x14ac:dyDescent="0.25">
      <c r="B34" s="2"/>
      <c r="C34" s="2"/>
      <c r="D34" s="2"/>
      <c r="E34" s="2"/>
      <c r="F34" s="2"/>
      <c r="G34" s="2"/>
      <c r="H34" s="2"/>
      <c r="I34" s="2"/>
      <c r="J34" s="2"/>
      <c r="K34" s="2"/>
      <c r="L34" s="2"/>
    </row>
  </sheetData>
  <sheetProtection sheet="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B204-8AEF-F34E-8D33-93C09914A617}">
  <dimension ref="A1:DL180"/>
  <sheetViews>
    <sheetView tabSelected="1" zoomScaleNormal="100" workbookViewId="0">
      <selection activeCell="H15" sqref="H15"/>
    </sheetView>
  </sheetViews>
  <sheetFormatPr baseColWidth="10" defaultColWidth="10.83203125" defaultRowHeight="16" x14ac:dyDescent="0.2"/>
  <cols>
    <col min="1" max="1" width="8.1640625" style="5" customWidth="1"/>
    <col min="2" max="2" width="24.5" style="7" customWidth="1"/>
    <col min="3" max="3" width="19.83203125" style="7" customWidth="1"/>
    <col min="4" max="4" width="19.1640625" style="7" customWidth="1"/>
    <col min="5" max="5" width="18.6640625" style="7" customWidth="1"/>
    <col min="6" max="80" width="10.83203125" style="7"/>
    <col min="81" max="90" width="10.83203125" style="5"/>
    <col min="91" max="16384" width="10.83203125" style="7"/>
  </cols>
  <sheetData>
    <row r="1" spans="1:116" s="5" customFormat="1" x14ac:dyDescent="0.2"/>
    <row r="2" spans="1:116" s="5" customFormat="1" ht="25" x14ac:dyDescent="0.25">
      <c r="B2" s="89" t="s">
        <v>57</v>
      </c>
    </row>
    <row r="3" spans="1:116" s="5" customFormat="1" ht="17" thickBot="1" x14ac:dyDescent="0.25"/>
    <row r="4" spans="1:116" ht="18" x14ac:dyDescent="0.2">
      <c r="B4" s="47" t="s">
        <v>18</v>
      </c>
      <c r="C4" s="48" t="s">
        <v>0</v>
      </c>
      <c r="D4" s="48" t="s">
        <v>13</v>
      </c>
      <c r="E4" s="49" t="s">
        <v>14</v>
      </c>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M4" s="5"/>
      <c r="CN4" s="5"/>
      <c r="CO4" s="5"/>
      <c r="CP4" s="5"/>
      <c r="CQ4" s="5"/>
      <c r="CR4" s="5"/>
      <c r="CS4" s="5"/>
      <c r="CT4" s="5"/>
      <c r="CU4" s="5"/>
      <c r="CV4" s="5"/>
      <c r="CW4" s="5"/>
      <c r="CX4" s="5"/>
      <c r="CY4" s="5"/>
      <c r="CZ4" s="5"/>
      <c r="DA4" s="5"/>
      <c r="DB4" s="5"/>
      <c r="DC4" s="5"/>
      <c r="DD4" s="5"/>
      <c r="DE4" s="5"/>
      <c r="DF4" s="5"/>
      <c r="DG4" s="5"/>
      <c r="DH4" s="5"/>
      <c r="DI4" s="5"/>
      <c r="DJ4" s="5"/>
      <c r="DK4" s="5"/>
      <c r="DL4" s="5"/>
    </row>
    <row r="5" spans="1:116" ht="19" thickBot="1" x14ac:dyDescent="0.25">
      <c r="B5" s="44">
        <v>4880000</v>
      </c>
      <c r="C5" s="45">
        <f>B5*0.45</f>
        <v>2196000</v>
      </c>
      <c r="D5" s="51">
        <f>B5*0.6</f>
        <v>2928000</v>
      </c>
      <c r="E5" s="46">
        <f>B5*0.8</f>
        <v>3904000</v>
      </c>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M5" s="5"/>
      <c r="CN5" s="5"/>
      <c r="CO5" s="5"/>
      <c r="CP5" s="5"/>
      <c r="CQ5" s="5"/>
      <c r="CR5" s="5"/>
      <c r="CS5" s="5"/>
      <c r="CT5" s="5"/>
      <c r="CU5" s="5"/>
      <c r="CV5" s="5"/>
      <c r="CW5" s="5"/>
      <c r="CX5" s="5"/>
      <c r="CY5" s="5"/>
      <c r="CZ5" s="5"/>
      <c r="DA5" s="5"/>
      <c r="DB5" s="5"/>
      <c r="DC5" s="5"/>
      <c r="DD5" s="5"/>
      <c r="DE5" s="5"/>
      <c r="DF5" s="5"/>
      <c r="DG5" s="5"/>
      <c r="DH5" s="5"/>
      <c r="DI5" s="5"/>
      <c r="DJ5" s="5"/>
      <c r="DK5" s="5"/>
      <c r="DL5" s="5"/>
    </row>
    <row r="6" spans="1:116" s="5" customFormat="1" x14ac:dyDescent="0.2"/>
    <row r="7" spans="1:116" s="5" customFormat="1" ht="18" x14ac:dyDescent="0.2">
      <c r="B7" s="19" t="s">
        <v>9</v>
      </c>
    </row>
    <row r="8" spans="1:116" s="5" customFormat="1" ht="18" x14ac:dyDescent="0.2">
      <c r="B8" s="6" t="s">
        <v>92</v>
      </c>
    </row>
    <row r="9" spans="1:116" s="5" customFormat="1" x14ac:dyDescent="0.2"/>
    <row r="10" spans="1:116" s="5" customFormat="1" x14ac:dyDescent="0.2"/>
    <row r="11" spans="1:116" s="5" customFormat="1" x14ac:dyDescent="0.2">
      <c r="B11" s="35"/>
    </row>
    <row r="12" spans="1:116" s="5" customFormat="1" x14ac:dyDescent="0.2"/>
    <row r="13" spans="1:116" s="21" customFormat="1" ht="13" x14ac:dyDescent="0.15">
      <c r="A13" s="20"/>
      <c r="B13" s="36"/>
      <c r="C13" s="36"/>
      <c r="D13" s="37"/>
      <c r="E13" s="37"/>
      <c r="F13" s="37"/>
      <c r="G13" s="37"/>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20"/>
      <c r="CD13" s="20"/>
      <c r="CE13" s="20"/>
      <c r="CF13" s="20"/>
      <c r="CG13" s="20"/>
      <c r="CH13" s="20"/>
      <c r="CI13" s="20"/>
      <c r="CJ13" s="20"/>
      <c r="CK13" s="20"/>
      <c r="CL13" s="20"/>
    </row>
    <row r="14" spans="1:116" s="18" customFormat="1" ht="13" x14ac:dyDescent="0.15">
      <c r="A14" s="17"/>
      <c r="B14" s="36"/>
      <c r="C14" s="36"/>
      <c r="D14" s="36"/>
      <c r="E14" s="36"/>
      <c r="F14" s="36"/>
      <c r="G14" s="36"/>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17"/>
      <c r="CD14" s="17"/>
      <c r="CE14" s="17"/>
      <c r="CF14" s="17"/>
      <c r="CG14" s="17"/>
      <c r="CH14" s="17"/>
      <c r="CI14" s="17"/>
      <c r="CJ14" s="17"/>
      <c r="CK14" s="17"/>
      <c r="CL14" s="17"/>
    </row>
    <row r="15" spans="1:116" s="18" customFormat="1" ht="13" x14ac:dyDescent="0.15">
      <c r="A15" s="17"/>
      <c r="B15" s="20"/>
      <c r="C15" s="20"/>
      <c r="D15" s="20"/>
      <c r="E15" s="20"/>
      <c r="F15" s="20"/>
      <c r="G15" s="20"/>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17"/>
      <c r="CD15" s="17"/>
      <c r="CE15" s="17"/>
      <c r="CF15" s="17"/>
      <c r="CG15" s="17"/>
      <c r="CH15" s="17"/>
      <c r="CI15" s="17"/>
      <c r="CJ15" s="17"/>
      <c r="CK15" s="17"/>
      <c r="CL15" s="17"/>
    </row>
    <row r="16" spans="1:116" s="18" customFormat="1" ht="13" x14ac:dyDescent="0.15">
      <c r="A16" s="17"/>
      <c r="B16" s="20"/>
      <c r="C16" s="20"/>
      <c r="D16" s="20"/>
      <c r="E16" s="20"/>
      <c r="F16" s="20"/>
      <c r="G16" s="20"/>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17"/>
      <c r="CD16" s="17"/>
      <c r="CE16" s="17"/>
      <c r="CF16" s="17"/>
      <c r="CG16" s="17"/>
      <c r="CH16" s="17"/>
      <c r="CI16" s="17"/>
      <c r="CJ16" s="17"/>
      <c r="CK16" s="17"/>
      <c r="CL16" s="17"/>
    </row>
    <row r="17" spans="1:90" s="18" customFormat="1" ht="13" x14ac:dyDescent="0.15">
      <c r="A17" s="17"/>
      <c r="B17" s="20"/>
      <c r="C17" s="20"/>
      <c r="D17" s="20"/>
      <c r="E17" s="20"/>
      <c r="F17" s="20"/>
      <c r="G17" s="20"/>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17"/>
      <c r="CD17" s="17"/>
      <c r="CE17" s="17"/>
      <c r="CF17" s="17"/>
      <c r="CG17" s="17"/>
      <c r="CH17" s="17"/>
      <c r="CI17" s="17"/>
      <c r="CJ17" s="17"/>
      <c r="CK17" s="17"/>
      <c r="CL17" s="17"/>
    </row>
    <row r="18" spans="1:90" s="18" customFormat="1" ht="13" x14ac:dyDescent="0.15">
      <c r="A18" s="17"/>
      <c r="B18" s="20"/>
      <c r="C18" s="20"/>
      <c r="D18" s="20"/>
      <c r="E18" s="20"/>
      <c r="F18" s="20"/>
      <c r="G18" s="20"/>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17"/>
      <c r="CD18" s="17"/>
      <c r="CE18" s="17"/>
      <c r="CF18" s="17"/>
      <c r="CG18" s="17"/>
      <c r="CH18" s="17"/>
      <c r="CI18" s="17"/>
      <c r="CJ18" s="17"/>
      <c r="CK18" s="17"/>
      <c r="CL18" s="17"/>
    </row>
    <row r="19" spans="1:90" s="18" customFormat="1" ht="13" x14ac:dyDescent="0.15">
      <c r="A19" s="17"/>
      <c r="B19" s="20"/>
      <c r="C19" s="20"/>
      <c r="D19" s="20"/>
      <c r="E19" s="20"/>
      <c r="F19" s="20"/>
      <c r="G19" s="20"/>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17"/>
      <c r="CD19" s="17"/>
      <c r="CE19" s="17"/>
      <c r="CF19" s="17"/>
      <c r="CG19" s="17"/>
      <c r="CH19" s="17"/>
      <c r="CI19" s="17"/>
      <c r="CJ19" s="17"/>
      <c r="CK19" s="17"/>
      <c r="CL19" s="17"/>
    </row>
    <row r="20" spans="1:90" s="18" customFormat="1" ht="13" x14ac:dyDescent="0.15">
      <c r="A20" s="17"/>
      <c r="B20" s="20"/>
      <c r="C20" s="20"/>
      <c r="D20" s="20"/>
      <c r="E20" s="20"/>
      <c r="F20" s="20"/>
      <c r="G20" s="20"/>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17"/>
      <c r="CD20" s="17"/>
      <c r="CE20" s="17"/>
      <c r="CF20" s="17"/>
      <c r="CG20" s="17"/>
      <c r="CH20" s="17"/>
      <c r="CI20" s="17"/>
      <c r="CJ20" s="17"/>
      <c r="CK20" s="17"/>
      <c r="CL20" s="17"/>
    </row>
    <row r="21" spans="1:90" s="18" customFormat="1" ht="13" x14ac:dyDescent="0.15">
      <c r="A21" s="17"/>
      <c r="B21" s="20"/>
      <c r="C21" s="20"/>
      <c r="D21" s="20"/>
      <c r="E21" s="20"/>
      <c r="F21" s="20"/>
      <c r="G21" s="20"/>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17"/>
      <c r="CD21" s="17"/>
      <c r="CE21" s="17"/>
      <c r="CF21" s="17"/>
      <c r="CG21" s="17"/>
      <c r="CH21" s="17"/>
      <c r="CI21" s="17"/>
      <c r="CJ21" s="17"/>
      <c r="CK21" s="17"/>
      <c r="CL21" s="17"/>
    </row>
    <row r="22" spans="1:90" s="18" customFormat="1" ht="13" x14ac:dyDescent="0.15">
      <c r="A22" s="17"/>
      <c r="B22" s="20"/>
      <c r="C22" s="20"/>
      <c r="D22" s="20"/>
      <c r="E22" s="20"/>
      <c r="F22" s="20"/>
      <c r="G22" s="20"/>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17"/>
      <c r="CD22" s="17"/>
      <c r="CE22" s="17"/>
      <c r="CF22" s="17"/>
      <c r="CG22" s="17"/>
      <c r="CH22" s="17"/>
      <c r="CI22" s="17"/>
      <c r="CJ22" s="17"/>
      <c r="CK22" s="17"/>
      <c r="CL22" s="17"/>
    </row>
    <row r="23" spans="1:90" s="18" customFormat="1" ht="13" x14ac:dyDescent="0.15">
      <c r="A23" s="17"/>
      <c r="B23" s="20"/>
      <c r="C23" s="20"/>
      <c r="D23" s="20"/>
      <c r="E23" s="20"/>
      <c r="F23" s="20"/>
      <c r="G23" s="20"/>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17"/>
      <c r="CD23" s="17"/>
      <c r="CE23" s="17"/>
      <c r="CF23" s="17"/>
      <c r="CG23" s="17"/>
      <c r="CH23" s="17"/>
      <c r="CI23" s="17"/>
      <c r="CJ23" s="17"/>
      <c r="CK23" s="17"/>
      <c r="CL23" s="17"/>
    </row>
    <row r="24" spans="1:90" s="18" customFormat="1" ht="13" x14ac:dyDescent="0.15">
      <c r="A24" s="17"/>
      <c r="B24" s="20"/>
      <c r="C24" s="20"/>
      <c r="D24" s="20"/>
      <c r="E24" s="20"/>
      <c r="F24" s="20"/>
      <c r="G24" s="20"/>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17"/>
      <c r="CD24" s="17"/>
      <c r="CE24" s="17"/>
      <c r="CF24" s="17"/>
      <c r="CG24" s="17"/>
      <c r="CH24" s="17"/>
      <c r="CI24" s="17"/>
      <c r="CJ24" s="17"/>
      <c r="CK24" s="17"/>
      <c r="CL24" s="17"/>
    </row>
    <row r="25" spans="1:90" s="18" customFormat="1" ht="13" x14ac:dyDescent="0.15">
      <c r="A25" s="17"/>
      <c r="B25" s="20"/>
      <c r="C25" s="20"/>
      <c r="D25" s="20"/>
      <c r="E25" s="20"/>
      <c r="F25" s="20"/>
      <c r="G25" s="20"/>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17"/>
      <c r="CD25" s="17"/>
      <c r="CE25" s="17"/>
      <c r="CF25" s="17"/>
      <c r="CG25" s="17"/>
      <c r="CH25" s="17"/>
      <c r="CI25" s="17"/>
      <c r="CJ25" s="17"/>
      <c r="CK25" s="17"/>
      <c r="CL25" s="17"/>
    </row>
    <row r="26" spans="1:90" s="18" customFormat="1" ht="13" x14ac:dyDescent="0.15">
      <c r="A26" s="17"/>
      <c r="B26" s="20"/>
      <c r="C26" s="20"/>
      <c r="D26" s="20"/>
      <c r="E26" s="20"/>
      <c r="F26" s="20"/>
      <c r="G26" s="20"/>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17"/>
      <c r="CD26" s="17"/>
      <c r="CE26" s="17"/>
      <c r="CF26" s="17"/>
      <c r="CG26" s="17"/>
      <c r="CH26" s="17"/>
      <c r="CI26" s="17"/>
      <c r="CJ26" s="17"/>
      <c r="CK26" s="17"/>
      <c r="CL26" s="17"/>
    </row>
    <row r="27" spans="1:90" s="18" customFormat="1" ht="13" x14ac:dyDescent="0.15">
      <c r="A27" s="17"/>
      <c r="B27" s="20"/>
      <c r="C27" s="20"/>
      <c r="D27" s="20"/>
      <c r="E27" s="20"/>
      <c r="F27" s="20"/>
      <c r="G27" s="20"/>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17"/>
      <c r="CD27" s="17"/>
      <c r="CE27" s="17"/>
      <c r="CF27" s="17"/>
      <c r="CG27" s="17"/>
      <c r="CH27" s="17"/>
      <c r="CI27" s="17"/>
      <c r="CJ27" s="17"/>
      <c r="CK27" s="17"/>
      <c r="CL27" s="17"/>
    </row>
    <row r="28" spans="1:90" s="18" customFormat="1" ht="13" x14ac:dyDescent="0.15">
      <c r="A28" s="17"/>
      <c r="B28" s="20"/>
      <c r="C28" s="20"/>
      <c r="D28" s="20"/>
      <c r="E28" s="20"/>
      <c r="F28" s="20"/>
      <c r="G28" s="20"/>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17"/>
      <c r="CD28" s="17"/>
      <c r="CE28" s="17"/>
      <c r="CF28" s="17"/>
      <c r="CG28" s="17"/>
      <c r="CH28" s="17"/>
      <c r="CI28" s="17"/>
      <c r="CJ28" s="17"/>
      <c r="CK28" s="17"/>
      <c r="CL28" s="17"/>
    </row>
    <row r="29" spans="1:90" s="18" customFormat="1" ht="13" x14ac:dyDescent="0.15">
      <c r="A29" s="17"/>
      <c r="B29" s="20"/>
      <c r="C29" s="20"/>
      <c r="D29" s="20"/>
      <c r="E29" s="20"/>
      <c r="F29" s="20"/>
      <c r="G29" s="20"/>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17"/>
      <c r="CD29" s="17"/>
      <c r="CE29" s="17"/>
      <c r="CF29" s="17"/>
      <c r="CG29" s="17"/>
      <c r="CH29" s="17"/>
      <c r="CI29" s="17"/>
      <c r="CJ29" s="17"/>
      <c r="CK29" s="17"/>
      <c r="CL29" s="17"/>
    </row>
    <row r="30" spans="1:90" s="18" customFormat="1" ht="13" x14ac:dyDescent="0.15">
      <c r="A30" s="17"/>
      <c r="B30" s="20"/>
      <c r="C30" s="20"/>
      <c r="D30" s="20"/>
      <c r="E30" s="20"/>
      <c r="F30" s="20"/>
      <c r="G30" s="20"/>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17"/>
      <c r="CD30" s="17"/>
      <c r="CE30" s="17"/>
      <c r="CF30" s="17"/>
      <c r="CG30" s="17"/>
      <c r="CH30" s="17"/>
      <c r="CI30" s="17"/>
      <c r="CJ30" s="17"/>
      <c r="CK30" s="17"/>
      <c r="CL30" s="17"/>
    </row>
    <row r="31" spans="1:90" s="18" customFormat="1" ht="13" x14ac:dyDescent="0.15">
      <c r="A31" s="17"/>
      <c r="B31" s="20"/>
      <c r="C31" s="20"/>
      <c r="D31" s="20"/>
      <c r="E31" s="20"/>
      <c r="F31" s="20"/>
      <c r="G31" s="20"/>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17"/>
      <c r="CD31" s="17"/>
      <c r="CE31" s="17"/>
      <c r="CF31" s="17"/>
      <c r="CG31" s="17"/>
      <c r="CH31" s="17"/>
      <c r="CI31" s="17"/>
      <c r="CJ31" s="17"/>
      <c r="CK31" s="17"/>
      <c r="CL31" s="17"/>
    </row>
    <row r="32" spans="1:90" x14ac:dyDescent="0.2">
      <c r="B32" s="20"/>
      <c r="C32" s="20"/>
      <c r="D32" s="20"/>
      <c r="E32" s="20"/>
      <c r="F32" s="20"/>
      <c r="G32" s="20"/>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row>
    <row r="33" spans="2:80" x14ac:dyDescent="0.2">
      <c r="B33" s="20"/>
      <c r="C33" s="20"/>
      <c r="D33" s="20"/>
      <c r="E33" s="20"/>
      <c r="F33" s="20"/>
      <c r="G33" s="20"/>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row>
    <row r="34" spans="2:80" x14ac:dyDescent="0.2">
      <c r="B34" s="20"/>
      <c r="C34" s="20"/>
      <c r="D34" s="20"/>
      <c r="E34" s="20"/>
      <c r="F34" s="20"/>
      <c r="G34" s="20"/>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row>
    <row r="35" spans="2:80" x14ac:dyDescent="0.2">
      <c r="B35" s="20"/>
      <c r="C35" s="20"/>
      <c r="D35" s="20"/>
      <c r="E35" s="20"/>
      <c r="F35" s="20"/>
      <c r="G35" s="20"/>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row>
    <row r="36" spans="2:80" x14ac:dyDescent="0.2">
      <c r="B36" s="20"/>
      <c r="C36" s="20"/>
      <c r="D36" s="20"/>
      <c r="E36" s="20"/>
      <c r="F36" s="20"/>
      <c r="G36" s="20"/>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row>
    <row r="37" spans="2:80" x14ac:dyDescent="0.2">
      <c r="B37" s="20"/>
      <c r="C37" s="20"/>
      <c r="D37" s="20"/>
      <c r="E37" s="20"/>
      <c r="F37" s="20"/>
      <c r="G37" s="20"/>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row>
    <row r="38" spans="2:80" x14ac:dyDescent="0.2">
      <c r="B38" s="20"/>
      <c r="C38" s="20"/>
      <c r="D38" s="20"/>
      <c r="E38" s="20"/>
      <c r="F38" s="20"/>
      <c r="G38" s="20"/>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row>
    <row r="39" spans="2:80" x14ac:dyDescent="0.2">
      <c r="B39" s="20"/>
      <c r="C39" s="20"/>
      <c r="D39" s="20"/>
      <c r="E39" s="20"/>
      <c r="F39" s="20"/>
      <c r="G39" s="20"/>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row>
    <row r="40" spans="2:80" x14ac:dyDescent="0.2">
      <c r="B40" s="20"/>
      <c r="C40" s="20"/>
      <c r="D40" s="20"/>
      <c r="E40" s="20"/>
      <c r="F40" s="20"/>
      <c r="G40" s="20"/>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row>
    <row r="41" spans="2:80" x14ac:dyDescent="0.2">
      <c r="B41" s="20"/>
      <c r="C41" s="20"/>
      <c r="D41" s="20"/>
      <c r="E41" s="20"/>
      <c r="F41" s="20"/>
      <c r="G41" s="20"/>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row>
    <row r="42" spans="2:80" x14ac:dyDescent="0.2">
      <c r="B42" s="20"/>
      <c r="C42" s="20"/>
      <c r="D42" s="20"/>
      <c r="E42" s="20"/>
      <c r="F42" s="20"/>
      <c r="G42" s="20"/>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row>
    <row r="43" spans="2:80" x14ac:dyDescent="0.2">
      <c r="B43" s="20"/>
      <c r="C43" s="20"/>
      <c r="D43" s="20"/>
      <c r="E43" s="20"/>
      <c r="F43" s="20"/>
      <c r="G43" s="20"/>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row>
    <row r="44" spans="2:80" x14ac:dyDescent="0.2">
      <c r="B44" s="20"/>
      <c r="C44" s="20"/>
      <c r="D44" s="20"/>
      <c r="E44" s="20"/>
      <c r="F44" s="20"/>
      <c r="G44" s="20"/>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row>
    <row r="45" spans="2:80" x14ac:dyDescent="0.2">
      <c r="B45" s="20"/>
      <c r="C45" s="20"/>
      <c r="D45" s="20"/>
      <c r="E45" s="20"/>
      <c r="F45" s="20"/>
      <c r="G45" s="20"/>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row>
    <row r="46" spans="2:80" x14ac:dyDescent="0.2">
      <c r="B46" s="20"/>
      <c r="C46" s="20"/>
      <c r="D46" s="20"/>
      <c r="E46" s="20"/>
      <c r="F46" s="20"/>
      <c r="G46" s="20"/>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row>
    <row r="47" spans="2:80" x14ac:dyDescent="0.2">
      <c r="B47" s="20"/>
      <c r="C47" s="20"/>
      <c r="D47" s="20"/>
      <c r="E47" s="20"/>
      <c r="F47" s="20"/>
      <c r="G47" s="20"/>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row>
    <row r="48" spans="2:80" x14ac:dyDescent="0.2">
      <c r="B48" s="20"/>
      <c r="C48" s="20"/>
      <c r="D48" s="20"/>
      <c r="E48" s="20"/>
      <c r="F48" s="20"/>
      <c r="G48" s="20"/>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row>
    <row r="49" spans="2:80" x14ac:dyDescent="0.2">
      <c r="B49" s="20"/>
      <c r="C49" s="20"/>
      <c r="D49" s="20"/>
      <c r="E49" s="20"/>
      <c r="F49" s="20"/>
      <c r="G49" s="20"/>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row>
    <row r="50" spans="2:80" x14ac:dyDescent="0.2">
      <c r="B50" s="20"/>
      <c r="C50" s="20"/>
      <c r="D50" s="20"/>
      <c r="E50" s="20"/>
      <c r="F50" s="20"/>
      <c r="G50" s="20"/>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row>
    <row r="51" spans="2:80" x14ac:dyDescent="0.2">
      <c r="B51" s="20"/>
      <c r="C51" s="20"/>
      <c r="D51" s="20"/>
      <c r="E51" s="20"/>
      <c r="F51" s="20"/>
      <c r="G51" s="20"/>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row>
    <row r="52" spans="2:80" x14ac:dyDescent="0.2">
      <c r="B52" s="20"/>
      <c r="C52" s="20"/>
      <c r="D52" s="20"/>
      <c r="E52" s="20"/>
      <c r="F52" s="20"/>
      <c r="G52" s="20"/>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row>
    <row r="53" spans="2:80" x14ac:dyDescent="0.2">
      <c r="B53" s="20"/>
      <c r="C53" s="20"/>
      <c r="D53" s="20"/>
      <c r="E53" s="20"/>
      <c r="F53" s="20"/>
      <c r="G53" s="20"/>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row>
    <row r="54" spans="2:80" x14ac:dyDescent="0.2">
      <c r="B54" s="20"/>
      <c r="C54" s="20"/>
      <c r="D54" s="20"/>
      <c r="E54" s="20"/>
      <c r="F54" s="20"/>
      <c r="G54" s="20"/>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row>
    <row r="55" spans="2:80" x14ac:dyDescent="0.2">
      <c r="B55" s="20"/>
      <c r="C55" s="20"/>
      <c r="D55" s="20"/>
      <c r="E55" s="20"/>
      <c r="F55" s="20"/>
      <c r="G55" s="20"/>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row>
    <row r="56" spans="2:80" x14ac:dyDescent="0.2">
      <c r="B56" s="20"/>
      <c r="C56" s="20"/>
      <c r="D56" s="20"/>
      <c r="E56" s="20"/>
      <c r="F56" s="20"/>
      <c r="G56" s="20"/>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row>
    <row r="57" spans="2:80" x14ac:dyDescent="0.2">
      <c r="B57" s="20"/>
      <c r="C57" s="20"/>
      <c r="D57" s="20"/>
      <c r="E57" s="20"/>
      <c r="F57" s="20"/>
      <c r="G57" s="20"/>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row>
    <row r="58" spans="2:80" x14ac:dyDescent="0.2">
      <c r="B58" s="20"/>
      <c r="C58" s="20"/>
      <c r="D58" s="20"/>
      <c r="E58" s="20"/>
      <c r="F58" s="20"/>
      <c r="G58" s="20"/>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row>
    <row r="59" spans="2:80" x14ac:dyDescent="0.2">
      <c r="B59" s="20"/>
      <c r="C59" s="20"/>
      <c r="D59" s="20"/>
      <c r="E59" s="20"/>
      <c r="F59" s="20"/>
      <c r="G59" s="20"/>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row>
    <row r="60" spans="2:80" x14ac:dyDescent="0.2">
      <c r="B60" s="20"/>
      <c r="C60" s="20"/>
      <c r="D60" s="20"/>
      <c r="E60" s="20"/>
      <c r="F60" s="20"/>
      <c r="G60" s="20"/>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row>
    <row r="61" spans="2:80" x14ac:dyDescent="0.2">
      <c r="B61" s="20"/>
      <c r="C61" s="20"/>
      <c r="D61" s="20"/>
      <c r="E61" s="20"/>
      <c r="F61" s="20"/>
      <c r="G61" s="20"/>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row>
    <row r="62" spans="2:80" x14ac:dyDescent="0.2">
      <c r="B62" s="20"/>
      <c r="C62" s="20"/>
      <c r="D62" s="20"/>
      <c r="E62" s="20"/>
      <c r="F62" s="20"/>
      <c r="G62" s="20"/>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row>
    <row r="63" spans="2:80" x14ac:dyDescent="0.2">
      <c r="B63" s="20"/>
      <c r="C63" s="20"/>
      <c r="D63" s="20"/>
      <c r="E63" s="20"/>
      <c r="F63" s="20"/>
      <c r="G63" s="20"/>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row>
    <row r="64" spans="2:80" x14ac:dyDescent="0.2">
      <c r="B64" s="20"/>
      <c r="C64" s="20"/>
      <c r="D64" s="20"/>
      <c r="E64" s="20"/>
      <c r="F64" s="20"/>
      <c r="G64" s="20"/>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row>
    <row r="65" spans="2:80" x14ac:dyDescent="0.2">
      <c r="B65" s="20"/>
      <c r="C65" s="20"/>
      <c r="D65" s="20"/>
      <c r="E65" s="20"/>
      <c r="F65" s="20"/>
      <c r="G65" s="20"/>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row>
    <row r="66" spans="2:80" x14ac:dyDescent="0.2">
      <c r="B66" s="20"/>
      <c r="C66" s="20"/>
      <c r="D66" s="20"/>
      <c r="E66" s="20"/>
      <c r="F66" s="20"/>
      <c r="G66" s="20"/>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row>
    <row r="67" spans="2:80" x14ac:dyDescent="0.2">
      <c r="B67" s="20"/>
      <c r="C67" s="20"/>
      <c r="D67" s="20"/>
      <c r="E67" s="20"/>
      <c r="F67" s="20"/>
      <c r="G67" s="20"/>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row>
    <row r="68" spans="2:80" x14ac:dyDescent="0.2">
      <c r="B68" s="20"/>
      <c r="C68" s="20"/>
      <c r="D68" s="20"/>
      <c r="E68" s="20"/>
      <c r="F68" s="20"/>
      <c r="G68" s="20"/>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row>
    <row r="69" spans="2:80" x14ac:dyDescent="0.2">
      <c r="B69" s="20"/>
      <c r="C69" s="20"/>
      <c r="D69" s="20"/>
      <c r="E69" s="20"/>
      <c r="F69" s="20"/>
      <c r="G69" s="20"/>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row>
    <row r="70" spans="2:80" x14ac:dyDescent="0.2">
      <c r="B70" s="20"/>
      <c r="C70" s="20"/>
      <c r="D70" s="20"/>
      <c r="E70" s="20"/>
      <c r="F70" s="20"/>
      <c r="G70" s="20"/>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row>
    <row r="71" spans="2:80" x14ac:dyDescent="0.2">
      <c r="B71" s="20"/>
      <c r="C71" s="20"/>
      <c r="D71" s="20"/>
      <c r="E71" s="20"/>
      <c r="F71" s="20"/>
      <c r="G71" s="20"/>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row>
    <row r="72" spans="2:80" x14ac:dyDescent="0.2">
      <c r="B72" s="20"/>
      <c r="C72" s="20"/>
      <c r="D72" s="20"/>
      <c r="E72" s="20"/>
      <c r="F72" s="20"/>
      <c r="G72" s="20"/>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row>
    <row r="73" spans="2:80" x14ac:dyDescent="0.2">
      <c r="B73" s="20"/>
      <c r="C73" s="20"/>
      <c r="D73" s="20"/>
      <c r="E73" s="20"/>
      <c r="F73" s="20"/>
      <c r="G73" s="20"/>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row>
    <row r="74" spans="2:80" x14ac:dyDescent="0.2">
      <c r="B74" s="20"/>
      <c r="C74" s="20"/>
      <c r="D74" s="20"/>
      <c r="E74" s="20"/>
      <c r="F74" s="20"/>
      <c r="G74" s="20"/>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row>
    <row r="75" spans="2:80" x14ac:dyDescent="0.2">
      <c r="B75" s="20"/>
      <c r="C75" s="20"/>
      <c r="D75" s="20"/>
      <c r="E75" s="20"/>
      <c r="F75" s="20"/>
      <c r="G75" s="20"/>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row>
    <row r="76" spans="2:80" x14ac:dyDescent="0.2">
      <c r="B76" s="20"/>
      <c r="C76" s="20"/>
      <c r="D76" s="20"/>
      <c r="E76" s="20"/>
      <c r="F76" s="20"/>
      <c r="G76" s="20"/>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row>
    <row r="77" spans="2:80" x14ac:dyDescent="0.2">
      <c r="B77" s="20"/>
      <c r="C77" s="20"/>
      <c r="D77" s="20"/>
      <c r="E77" s="20"/>
      <c r="F77" s="20"/>
      <c r="G77" s="20"/>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row>
    <row r="78" spans="2:80" x14ac:dyDescent="0.2">
      <c r="B78" s="20"/>
      <c r="C78" s="20"/>
      <c r="D78" s="20"/>
      <c r="E78" s="20"/>
      <c r="F78" s="20"/>
      <c r="G78" s="20"/>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row>
    <row r="79" spans="2:80" x14ac:dyDescent="0.2">
      <c r="B79" s="20"/>
      <c r="C79" s="20"/>
      <c r="D79" s="20"/>
      <c r="E79" s="20"/>
      <c r="F79" s="20"/>
      <c r="G79" s="20"/>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row>
    <row r="80" spans="2:80" x14ac:dyDescent="0.2">
      <c r="B80" s="20"/>
      <c r="C80" s="20"/>
      <c r="D80" s="20"/>
      <c r="E80" s="20"/>
      <c r="F80" s="20"/>
      <c r="G80" s="20"/>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row>
    <row r="81" spans="2:80" x14ac:dyDescent="0.2">
      <c r="B81" s="20"/>
      <c r="C81" s="20"/>
      <c r="D81" s="20"/>
      <c r="E81" s="20"/>
      <c r="F81" s="20"/>
      <c r="G81" s="20"/>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row>
    <row r="82" spans="2:80" x14ac:dyDescent="0.2">
      <c r="B82" s="20"/>
      <c r="C82" s="20"/>
      <c r="D82" s="20"/>
      <c r="E82" s="20"/>
      <c r="F82" s="20"/>
      <c r="G82" s="20"/>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row>
    <row r="83" spans="2:80" x14ac:dyDescent="0.2">
      <c r="B83" s="20"/>
      <c r="C83" s="20"/>
      <c r="D83" s="20"/>
      <c r="E83" s="20"/>
      <c r="F83" s="20"/>
      <c r="G83" s="20"/>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row>
    <row r="84" spans="2:80" x14ac:dyDescent="0.2">
      <c r="B84" s="20"/>
      <c r="C84" s="20"/>
      <c r="D84" s="20"/>
      <c r="E84" s="20"/>
      <c r="F84" s="20"/>
      <c r="G84" s="20"/>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row>
    <row r="85" spans="2:80" x14ac:dyDescent="0.2">
      <c r="B85" s="20"/>
      <c r="C85" s="20"/>
      <c r="D85" s="20"/>
      <c r="E85" s="20"/>
      <c r="F85" s="20"/>
      <c r="G85" s="20"/>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row>
    <row r="86" spans="2:80" x14ac:dyDescent="0.2">
      <c r="B86" s="20"/>
      <c r="C86" s="20"/>
      <c r="D86" s="20"/>
      <c r="E86" s="20"/>
      <c r="F86" s="20"/>
      <c r="G86" s="20"/>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row>
    <row r="87" spans="2:80" x14ac:dyDescent="0.2">
      <c r="B87" s="20"/>
      <c r="C87" s="20"/>
      <c r="D87" s="20"/>
      <c r="E87" s="20"/>
      <c r="F87" s="20"/>
      <c r="G87" s="20"/>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row>
    <row r="88" spans="2:80" x14ac:dyDescent="0.2">
      <c r="B88" s="20"/>
      <c r="C88" s="20"/>
      <c r="D88" s="20"/>
      <c r="E88" s="20"/>
      <c r="F88" s="20"/>
      <c r="G88" s="20"/>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row>
    <row r="89" spans="2:80" x14ac:dyDescent="0.2">
      <c r="B89" s="20"/>
      <c r="C89" s="20"/>
      <c r="D89" s="20"/>
      <c r="E89" s="20"/>
      <c r="F89" s="20"/>
      <c r="G89" s="20"/>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row>
    <row r="90" spans="2:80" x14ac:dyDescent="0.2">
      <c r="B90" s="20"/>
      <c r="C90" s="20"/>
      <c r="D90" s="20"/>
      <c r="E90" s="20"/>
      <c r="F90" s="20"/>
      <c r="G90" s="20"/>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row>
    <row r="91" spans="2:80" x14ac:dyDescent="0.2">
      <c r="B91" s="20"/>
      <c r="C91" s="20"/>
      <c r="D91" s="20"/>
      <c r="E91" s="20"/>
      <c r="F91" s="20"/>
      <c r="G91" s="20"/>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row>
    <row r="92" spans="2:80" x14ac:dyDescent="0.2">
      <c r="B92" s="20"/>
      <c r="C92" s="20"/>
      <c r="D92" s="20"/>
      <c r="E92" s="20"/>
      <c r="F92" s="20"/>
      <c r="G92" s="20"/>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row>
    <row r="93" spans="2:80" x14ac:dyDescent="0.2">
      <c r="B93" s="20"/>
      <c r="C93" s="20"/>
      <c r="D93" s="20"/>
      <c r="E93" s="20"/>
      <c r="F93" s="20"/>
      <c r="G93" s="20"/>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row>
    <row r="94" spans="2:80" x14ac:dyDescent="0.2">
      <c r="B94" s="20"/>
      <c r="C94" s="20"/>
      <c r="D94" s="20"/>
      <c r="E94" s="20"/>
      <c r="F94" s="20"/>
      <c r="G94" s="20"/>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row>
    <row r="95" spans="2:80" x14ac:dyDescent="0.2">
      <c r="B95" s="20"/>
      <c r="C95" s="20"/>
      <c r="D95" s="20"/>
      <c r="E95" s="20"/>
      <c r="F95" s="20"/>
      <c r="G95" s="20"/>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row>
    <row r="96" spans="2:80" x14ac:dyDescent="0.2">
      <c r="B96" s="20"/>
      <c r="C96" s="20"/>
      <c r="D96" s="20"/>
      <c r="E96" s="20"/>
      <c r="F96" s="20"/>
      <c r="G96" s="20"/>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row>
    <row r="97" spans="2:80" x14ac:dyDescent="0.2">
      <c r="B97" s="20"/>
      <c r="C97" s="20"/>
      <c r="D97" s="20"/>
      <c r="E97" s="20"/>
      <c r="F97" s="20"/>
      <c r="G97" s="20"/>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row>
    <row r="98" spans="2:80" x14ac:dyDescent="0.2">
      <c r="B98" s="20"/>
      <c r="C98" s="20"/>
      <c r="D98" s="20"/>
      <c r="E98" s="20"/>
      <c r="F98" s="20"/>
      <c r="G98" s="20"/>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row>
    <row r="99" spans="2:80" x14ac:dyDescent="0.2">
      <c r="B99" s="20"/>
      <c r="C99" s="20"/>
      <c r="D99" s="20"/>
      <c r="E99" s="20"/>
      <c r="F99" s="20"/>
      <c r="G99" s="20"/>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row>
    <row r="100" spans="2:80" x14ac:dyDescent="0.2">
      <c r="B100" s="20"/>
      <c r="C100" s="20"/>
      <c r="D100" s="20"/>
      <c r="E100" s="20"/>
      <c r="F100" s="20"/>
      <c r="G100" s="20"/>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row>
    <row r="101" spans="2:80" x14ac:dyDescent="0.2">
      <c r="B101" s="20"/>
      <c r="C101" s="20"/>
      <c r="D101" s="20"/>
      <c r="E101" s="20"/>
      <c r="F101" s="20"/>
      <c r="G101" s="20"/>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row>
    <row r="102" spans="2:80" x14ac:dyDescent="0.2">
      <c r="B102" s="20"/>
      <c r="C102" s="20"/>
      <c r="D102" s="20"/>
      <c r="E102" s="20"/>
      <c r="F102" s="20"/>
      <c r="G102" s="20"/>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row>
    <row r="103" spans="2:80" x14ac:dyDescent="0.2">
      <c r="B103" s="20"/>
      <c r="C103" s="20"/>
      <c r="D103" s="20"/>
      <c r="E103" s="20"/>
      <c r="F103" s="20"/>
      <c r="G103" s="20"/>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row>
    <row r="104" spans="2:80" x14ac:dyDescent="0.2">
      <c r="B104" s="20"/>
      <c r="C104" s="20"/>
      <c r="D104" s="20"/>
      <c r="E104" s="20"/>
      <c r="F104" s="20"/>
      <c r="G104" s="20"/>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row>
    <row r="105" spans="2:80" x14ac:dyDescent="0.2">
      <c r="B105" s="20"/>
      <c r="C105" s="20"/>
      <c r="D105" s="20"/>
      <c r="E105" s="20"/>
      <c r="F105" s="20"/>
      <c r="G105" s="20"/>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row>
    <row r="106" spans="2:80" x14ac:dyDescent="0.2">
      <c r="B106" s="20"/>
      <c r="C106" s="20"/>
      <c r="D106" s="20"/>
      <c r="E106" s="20"/>
      <c r="F106" s="20"/>
      <c r="G106" s="20"/>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row>
    <row r="107" spans="2:80" x14ac:dyDescent="0.2">
      <c r="B107" s="20"/>
      <c r="C107" s="20"/>
      <c r="D107" s="20"/>
      <c r="E107" s="20"/>
      <c r="F107" s="20"/>
      <c r="G107" s="20"/>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row>
    <row r="108" spans="2:80" x14ac:dyDescent="0.2">
      <c r="B108" s="20"/>
      <c r="C108" s="20"/>
      <c r="D108" s="20"/>
      <c r="E108" s="20"/>
      <c r="F108" s="20"/>
      <c r="G108" s="20"/>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row>
    <row r="109" spans="2:80" x14ac:dyDescent="0.2">
      <c r="B109" s="20"/>
      <c r="C109" s="20"/>
      <c r="D109" s="20"/>
      <c r="E109" s="20"/>
      <c r="F109" s="20"/>
      <c r="G109" s="20"/>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row>
    <row r="110" spans="2:80" x14ac:dyDescent="0.2">
      <c r="B110" s="20"/>
      <c r="C110" s="20"/>
      <c r="D110" s="20"/>
      <c r="E110" s="20"/>
      <c r="F110" s="20"/>
      <c r="G110" s="20"/>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row>
    <row r="111" spans="2:80" x14ac:dyDescent="0.2">
      <c r="B111" s="20"/>
      <c r="C111" s="20"/>
      <c r="D111" s="20"/>
      <c r="E111" s="20"/>
      <c r="F111" s="20"/>
      <c r="G111" s="20"/>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row>
    <row r="112" spans="2:80" x14ac:dyDescent="0.2">
      <c r="B112" s="20"/>
      <c r="C112" s="20"/>
      <c r="D112" s="20"/>
      <c r="E112" s="20"/>
      <c r="F112" s="20"/>
      <c r="G112" s="20"/>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row>
    <row r="113" spans="2:80" x14ac:dyDescent="0.2">
      <c r="B113" s="20"/>
      <c r="C113" s="20"/>
      <c r="D113" s="20"/>
      <c r="E113" s="20"/>
      <c r="F113" s="20"/>
      <c r="G113" s="20"/>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row>
    <row r="114" spans="2:80" x14ac:dyDescent="0.2">
      <c r="B114" s="20"/>
      <c r="C114" s="20"/>
      <c r="D114" s="20"/>
      <c r="E114" s="20"/>
      <c r="F114" s="20"/>
      <c r="G114" s="20"/>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row>
    <row r="115" spans="2:80" x14ac:dyDescent="0.2">
      <c r="B115" s="20"/>
      <c r="C115" s="20"/>
      <c r="D115" s="20"/>
      <c r="E115" s="20"/>
      <c r="F115" s="20"/>
      <c r="G115" s="20"/>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row>
    <row r="116" spans="2:80" x14ac:dyDescent="0.2">
      <c r="B116" s="20"/>
      <c r="C116" s="20"/>
      <c r="D116" s="20"/>
      <c r="E116" s="20"/>
      <c r="F116" s="20"/>
      <c r="G116" s="20"/>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row>
    <row r="117" spans="2:80" x14ac:dyDescent="0.2">
      <c r="B117" s="20"/>
      <c r="C117" s="20"/>
      <c r="D117" s="20"/>
      <c r="E117" s="20"/>
      <c r="F117" s="20"/>
      <c r="G117" s="20"/>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c r="BS117" s="39"/>
      <c r="BT117" s="39"/>
      <c r="BU117" s="39"/>
      <c r="BV117" s="39"/>
      <c r="BW117" s="39"/>
      <c r="BX117" s="39"/>
      <c r="BY117" s="39"/>
      <c r="BZ117" s="39"/>
      <c r="CA117" s="39"/>
      <c r="CB117" s="39"/>
    </row>
    <row r="118" spans="2:80" x14ac:dyDescent="0.2">
      <c r="B118" s="20"/>
      <c r="C118" s="20"/>
      <c r="D118" s="20"/>
      <c r="E118" s="20"/>
      <c r="F118" s="20"/>
      <c r="G118" s="20"/>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row>
    <row r="119" spans="2:80" x14ac:dyDescent="0.2">
      <c r="B119" s="20"/>
      <c r="C119" s="20"/>
      <c r="D119" s="20"/>
      <c r="E119" s="20"/>
      <c r="F119" s="20"/>
      <c r="G119" s="20"/>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row>
    <row r="120" spans="2:80" x14ac:dyDescent="0.2">
      <c r="B120" s="20"/>
      <c r="C120" s="20"/>
      <c r="D120" s="20"/>
      <c r="E120" s="20"/>
      <c r="F120" s="20"/>
      <c r="G120" s="20"/>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row>
    <row r="121" spans="2:80" s="5" customFormat="1" x14ac:dyDescent="0.2"/>
    <row r="122" spans="2:80" s="5" customFormat="1" x14ac:dyDescent="0.2"/>
    <row r="123" spans="2:80" s="5" customFormat="1" x14ac:dyDescent="0.2"/>
    <row r="124" spans="2:80" s="5" customFormat="1" x14ac:dyDescent="0.2"/>
    <row r="125" spans="2:80" s="5" customFormat="1" x14ac:dyDescent="0.2"/>
    <row r="126" spans="2:80" s="5" customFormat="1" x14ac:dyDescent="0.2"/>
    <row r="127" spans="2:80" s="5" customFormat="1" x14ac:dyDescent="0.2"/>
    <row r="128" spans="2:80"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sheetData>
  <sheetProtection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6BC-CC3E-B448-BDDA-5DB88ECDB576}">
  <dimension ref="A2:G26"/>
  <sheetViews>
    <sheetView zoomScale="80" zoomScaleNormal="80" workbookViewId="0">
      <selection activeCell="B25" sqref="B25"/>
    </sheetView>
  </sheetViews>
  <sheetFormatPr baseColWidth="10" defaultColWidth="10.83203125" defaultRowHeight="16" x14ac:dyDescent="0.2"/>
  <cols>
    <col min="1" max="1" width="6" style="1" customWidth="1"/>
    <col min="2" max="2" width="67.83203125" style="1" customWidth="1"/>
    <col min="3" max="3" width="20" style="1" customWidth="1"/>
    <col min="4" max="4" width="16.6640625" style="1" customWidth="1"/>
    <col min="5" max="5" width="16" style="1" customWidth="1"/>
    <col min="6" max="6" width="17.1640625" style="1" customWidth="1"/>
    <col min="7" max="16384" width="10.83203125" style="1"/>
  </cols>
  <sheetData>
    <row r="2" spans="1:7" ht="27" thickBot="1" x14ac:dyDescent="0.3">
      <c r="B2" s="65" t="s">
        <v>65</v>
      </c>
    </row>
    <row r="3" spans="1:7" ht="17" thickBot="1" x14ac:dyDescent="0.25">
      <c r="B3" s="66"/>
      <c r="C3" s="67"/>
      <c r="D3" s="67"/>
      <c r="E3" s="68"/>
      <c r="F3" s="69"/>
      <c r="G3" s="53"/>
    </row>
    <row r="4" spans="1:7" ht="20" x14ac:dyDescent="0.2">
      <c r="B4" s="72" t="s">
        <v>19</v>
      </c>
      <c r="C4" s="73" t="s">
        <v>20</v>
      </c>
      <c r="D4" s="73" t="s">
        <v>21</v>
      </c>
      <c r="E4" s="73" t="s">
        <v>22</v>
      </c>
      <c r="F4" s="74" t="s">
        <v>23</v>
      </c>
    </row>
    <row r="5" spans="1:7" ht="20" x14ac:dyDescent="0.2">
      <c r="B5" s="75" t="s">
        <v>54</v>
      </c>
      <c r="C5" s="59">
        <v>89771</v>
      </c>
      <c r="D5" s="59">
        <f>C5*0.8</f>
        <v>71816.800000000003</v>
      </c>
      <c r="E5" s="59">
        <f>C5*0.6</f>
        <v>53862.6</v>
      </c>
      <c r="F5" s="76">
        <f>C5*0.6</f>
        <v>53862.6</v>
      </c>
    </row>
    <row r="6" spans="1:7" ht="20" x14ac:dyDescent="0.2">
      <c r="B6" s="77" t="s">
        <v>55</v>
      </c>
      <c r="C6" s="60">
        <v>74958</v>
      </c>
      <c r="D6" s="60">
        <f>C6*0.8</f>
        <v>59966.400000000001</v>
      </c>
      <c r="E6" s="60">
        <f>C6*0.6</f>
        <v>44974.799999999996</v>
      </c>
      <c r="F6" s="78">
        <f>C6*0.6</f>
        <v>44974.799999999996</v>
      </c>
    </row>
    <row r="7" spans="1:7" ht="20" x14ac:dyDescent="0.2">
      <c r="B7" s="79" t="s">
        <v>37</v>
      </c>
      <c r="C7" s="59">
        <v>58163</v>
      </c>
      <c r="D7" s="59">
        <f t="shared" ref="D7:D18" si="0">C7*0.8</f>
        <v>46530.400000000001</v>
      </c>
      <c r="E7" s="59">
        <f t="shared" ref="E7:E12" si="1">C7*0.6</f>
        <v>34897.799999999996</v>
      </c>
      <c r="F7" s="76">
        <f t="shared" ref="F7:F12" si="2">C7*0.6</f>
        <v>34897.799999999996</v>
      </c>
    </row>
    <row r="8" spans="1:7" ht="20" x14ac:dyDescent="0.2">
      <c r="B8" s="80" t="s">
        <v>38</v>
      </c>
      <c r="C8" s="60">
        <v>46973</v>
      </c>
      <c r="D8" s="60">
        <f t="shared" si="0"/>
        <v>37578.400000000001</v>
      </c>
      <c r="E8" s="60">
        <f t="shared" si="1"/>
        <v>28183.8</v>
      </c>
      <c r="F8" s="78">
        <f t="shared" si="2"/>
        <v>28183.8</v>
      </c>
      <c r="G8" s="53"/>
    </row>
    <row r="9" spans="1:7" ht="20" x14ac:dyDescent="0.2">
      <c r="B9" s="75" t="s">
        <v>24</v>
      </c>
      <c r="C9" s="59">
        <v>58163</v>
      </c>
      <c r="D9" s="59">
        <f t="shared" si="0"/>
        <v>46530.400000000001</v>
      </c>
      <c r="E9" s="59">
        <f t="shared" si="1"/>
        <v>34897.799999999996</v>
      </c>
      <c r="F9" s="76">
        <f t="shared" si="2"/>
        <v>34897.799999999996</v>
      </c>
    </row>
    <row r="10" spans="1:7" ht="20" x14ac:dyDescent="0.2">
      <c r="A10" s="5"/>
      <c r="B10" s="77" t="s">
        <v>25</v>
      </c>
      <c r="C10" s="60">
        <v>46973</v>
      </c>
      <c r="D10" s="60">
        <f t="shared" si="0"/>
        <v>37578.400000000001</v>
      </c>
      <c r="E10" s="60">
        <f t="shared" si="1"/>
        <v>28183.8</v>
      </c>
      <c r="F10" s="78">
        <f t="shared" si="2"/>
        <v>28183.8</v>
      </c>
      <c r="G10" s="53"/>
    </row>
    <row r="11" spans="1:7" ht="20" x14ac:dyDescent="0.2">
      <c r="A11" s="5"/>
      <c r="B11" s="79" t="s">
        <v>30</v>
      </c>
      <c r="C11" s="59">
        <v>43389</v>
      </c>
      <c r="D11" s="59">
        <f t="shared" si="0"/>
        <v>34711.200000000004</v>
      </c>
      <c r="E11" s="59">
        <f t="shared" si="1"/>
        <v>26033.399999999998</v>
      </c>
      <c r="F11" s="76">
        <f t="shared" si="2"/>
        <v>26033.399999999998</v>
      </c>
    </row>
    <row r="12" spans="1:7" ht="20" x14ac:dyDescent="0.2">
      <c r="B12" s="79" t="s">
        <v>27</v>
      </c>
      <c r="C12" s="61">
        <v>34348</v>
      </c>
      <c r="D12" s="61">
        <f t="shared" si="0"/>
        <v>27478.400000000001</v>
      </c>
      <c r="E12" s="61">
        <f t="shared" si="1"/>
        <v>20608.8</v>
      </c>
      <c r="F12" s="81">
        <f t="shared" si="2"/>
        <v>20608.8</v>
      </c>
    </row>
    <row r="13" spans="1:7" ht="20" x14ac:dyDescent="0.2">
      <c r="B13" s="79" t="s">
        <v>31</v>
      </c>
      <c r="C13" s="62">
        <v>30129</v>
      </c>
      <c r="D13" s="62">
        <f t="shared" si="0"/>
        <v>24103.200000000001</v>
      </c>
      <c r="E13" s="62">
        <f t="shared" ref="E13:E15" si="3">C13*0.6</f>
        <v>18077.399999999998</v>
      </c>
      <c r="F13" s="82">
        <f t="shared" ref="F13:F15" si="4">C13*0.6</f>
        <v>18077.399999999998</v>
      </c>
      <c r="G13" s="53"/>
    </row>
    <row r="14" spans="1:7" ht="20" x14ac:dyDescent="0.2">
      <c r="B14" s="83" t="s">
        <v>29</v>
      </c>
      <c r="C14" s="59">
        <v>58163</v>
      </c>
      <c r="D14" s="61">
        <f t="shared" si="0"/>
        <v>46530.400000000001</v>
      </c>
      <c r="E14" s="61">
        <f t="shared" si="3"/>
        <v>34897.799999999996</v>
      </c>
      <c r="F14" s="81">
        <f t="shared" si="4"/>
        <v>34897.799999999996</v>
      </c>
    </row>
    <row r="15" spans="1:7" ht="20" x14ac:dyDescent="0.2">
      <c r="A15" s="55"/>
      <c r="B15" s="77" t="s">
        <v>28</v>
      </c>
      <c r="C15" s="60">
        <v>46973</v>
      </c>
      <c r="D15" s="63">
        <f t="shared" si="0"/>
        <v>37578.400000000001</v>
      </c>
      <c r="E15" s="63">
        <f t="shared" si="3"/>
        <v>28183.8</v>
      </c>
      <c r="F15" s="84">
        <f t="shared" si="4"/>
        <v>28183.8</v>
      </c>
    </row>
    <row r="16" spans="1:7" ht="20" x14ac:dyDescent="0.2">
      <c r="B16" s="79" t="s">
        <v>33</v>
      </c>
      <c r="C16" s="59">
        <v>58163</v>
      </c>
      <c r="D16" s="61">
        <f t="shared" si="0"/>
        <v>46530.400000000001</v>
      </c>
      <c r="E16" s="61">
        <f t="shared" ref="E16:E18" si="5">C16*0.6</f>
        <v>34897.799999999996</v>
      </c>
      <c r="F16" s="81">
        <f t="shared" ref="F16:F18" si="6">C16*0.6</f>
        <v>34897.799999999996</v>
      </c>
    </row>
    <row r="17" spans="2:6" ht="20" x14ac:dyDescent="0.2">
      <c r="B17" s="85" t="s">
        <v>34</v>
      </c>
      <c r="C17" s="60">
        <v>46973</v>
      </c>
      <c r="D17" s="63">
        <f t="shared" si="0"/>
        <v>37578.400000000001</v>
      </c>
      <c r="E17" s="63">
        <f t="shared" si="5"/>
        <v>28183.8</v>
      </c>
      <c r="F17" s="84">
        <f t="shared" si="6"/>
        <v>28183.8</v>
      </c>
    </row>
    <row r="18" spans="2:6" ht="21" thickBot="1" x14ac:dyDescent="0.25">
      <c r="B18" s="86" t="s">
        <v>35</v>
      </c>
      <c r="C18" s="93">
        <v>43389</v>
      </c>
      <c r="D18" s="87">
        <f t="shared" si="0"/>
        <v>34711.200000000004</v>
      </c>
      <c r="E18" s="87">
        <f t="shared" si="5"/>
        <v>26033.399999999998</v>
      </c>
      <c r="F18" s="88">
        <f t="shared" si="6"/>
        <v>26033.399999999998</v>
      </c>
    </row>
    <row r="19" spans="2:6" x14ac:dyDescent="0.2">
      <c r="B19" s="53"/>
    </row>
    <row r="22" spans="2:6" x14ac:dyDescent="0.2">
      <c r="B22" s="54"/>
    </row>
    <row r="23" spans="2:6" ht="18" x14ac:dyDescent="0.2">
      <c r="B23" s="19" t="s">
        <v>8</v>
      </c>
    </row>
    <row r="24" spans="2:6" ht="78" customHeight="1" x14ac:dyDescent="0.2">
      <c r="B24" s="43" t="s">
        <v>42</v>
      </c>
    </row>
    <row r="25" spans="2:6" ht="38" x14ac:dyDescent="0.2">
      <c r="B25" s="64" t="s">
        <v>43</v>
      </c>
    </row>
    <row r="26" spans="2:6" ht="114" customHeight="1" x14ac:dyDescent="0.2">
      <c r="B26" s="43" t="s">
        <v>64</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0B53D-90AE-9D4C-BA62-91E6E4D16511}">
  <dimension ref="A1:AN387"/>
  <sheetViews>
    <sheetView zoomScaleNormal="100" workbookViewId="0">
      <selection activeCell="C5" sqref="C5"/>
    </sheetView>
  </sheetViews>
  <sheetFormatPr baseColWidth="10" defaultColWidth="11.1640625" defaultRowHeight="16" x14ac:dyDescent="0.2"/>
  <cols>
    <col min="1" max="1" width="6.1640625" style="1" customWidth="1"/>
    <col min="2" max="2" width="56.33203125" customWidth="1"/>
    <col min="3" max="3" width="45.5" customWidth="1"/>
    <col min="6" max="6" width="30.83203125" customWidth="1"/>
  </cols>
  <sheetData>
    <row r="1" spans="2:40" s="1" customFormat="1" x14ac:dyDescent="0.2"/>
    <row r="2" spans="2:40" s="1" customFormat="1" ht="26" x14ac:dyDescent="0.25">
      <c r="B2" s="65" t="s">
        <v>66</v>
      </c>
    </row>
    <row r="3" spans="2:40" s="1" customFormat="1" ht="17" thickBot="1" x14ac:dyDescent="0.25"/>
    <row r="4" spans="2:40" ht="24" x14ac:dyDescent="0.2">
      <c r="B4" s="94" t="s">
        <v>11</v>
      </c>
      <c r="C4" s="95" t="s">
        <v>10</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2:40" ht="23" customHeight="1" x14ac:dyDescent="0.2">
      <c r="B5" s="96" t="s">
        <v>86</v>
      </c>
      <c r="C5" s="97"/>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2:40" ht="21" x14ac:dyDescent="0.2">
      <c r="B6" s="98" t="s">
        <v>50</v>
      </c>
      <c r="C6" s="115">
        <v>89771</v>
      </c>
      <c r="D6" s="50"/>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2:40" ht="42" x14ac:dyDescent="0.2">
      <c r="B7" s="98" t="s">
        <v>39</v>
      </c>
      <c r="C7" s="115">
        <v>58163</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2:40" ht="21" x14ac:dyDescent="0.2">
      <c r="B8" s="98" t="s">
        <v>2</v>
      </c>
      <c r="C8" s="115">
        <v>58163</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2:40" ht="21" x14ac:dyDescent="0.2">
      <c r="B9" s="98" t="s">
        <v>26</v>
      </c>
      <c r="C9" s="115">
        <v>58163</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2:40" ht="21" x14ac:dyDescent="0.2">
      <c r="B10" s="96" t="s">
        <v>51</v>
      </c>
      <c r="C10" s="97"/>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2:40" ht="21" x14ac:dyDescent="0.2">
      <c r="B11" s="98" t="s">
        <v>52</v>
      </c>
      <c r="C11" s="99">
        <v>25000</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2:40" ht="21" x14ac:dyDescent="0.2">
      <c r="B12" s="96" t="s">
        <v>3</v>
      </c>
      <c r="C12" s="97"/>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2:40" ht="42" x14ac:dyDescent="0.2">
      <c r="B13" s="98" t="s">
        <v>84</v>
      </c>
      <c r="C13" s="100">
        <f>0.7*(C19-SUM(C6:C11))</f>
        <v>1334718</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2:40" ht="21" x14ac:dyDescent="0.2">
      <c r="B14" s="98" t="s">
        <v>53</v>
      </c>
      <c r="C14" s="101">
        <f>0.1*(C19-SUM(C6:C11))</f>
        <v>190674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2:40" ht="21" x14ac:dyDescent="0.2">
      <c r="B15" s="98" t="s">
        <v>4</v>
      </c>
      <c r="C15" s="102">
        <f>0.2*(C19-SUM(C6:C11))</f>
        <v>381348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2:40" x14ac:dyDescent="0.2">
      <c r="B16" s="103"/>
      <c r="C16" s="104"/>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2:40" x14ac:dyDescent="0.2">
      <c r="B17" s="105"/>
      <c r="C17" s="106"/>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2:40" ht="18" x14ac:dyDescent="0.2">
      <c r="B18" s="107"/>
      <c r="C18" s="108"/>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2:40" ht="21" x14ac:dyDescent="0.2">
      <c r="B19" s="109" t="s">
        <v>5</v>
      </c>
      <c r="C19" s="110">
        <f>'1. Population calculations'!C5</f>
        <v>2196000</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2:40" ht="17" x14ac:dyDescent="0.2">
      <c r="B20" s="111" t="s">
        <v>6</v>
      </c>
      <c r="C20" s="112">
        <f>SUM(C6:C18)</f>
        <v>2196000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2:40" ht="18" thickBot="1" x14ac:dyDescent="0.25">
      <c r="B21" s="113" t="s">
        <v>1</v>
      </c>
      <c r="C21" s="114">
        <f>C19-C20</f>
        <v>0</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2:40" x14ac:dyDescent="0.2">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2:40" x14ac:dyDescent="0.2">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2:40" x14ac:dyDescent="0.2">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2:40" x14ac:dyDescent="0.2">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2:40" x14ac:dyDescent="0.2">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2:40" x14ac:dyDescent="0.2">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2:40" x14ac:dyDescent="0.2">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2:40" x14ac:dyDescent="0.2">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2:40" x14ac:dyDescent="0.2">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2:40" x14ac:dyDescent="0.2">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2:40" x14ac:dyDescent="0.2">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2:40" x14ac:dyDescent="0.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2:40" x14ac:dyDescent="0.2">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2:40"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40" x14ac:dyDescent="0.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40" x14ac:dyDescent="0.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2:40" x14ac:dyDescent="0.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2:40" x14ac:dyDescent="0.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2:40" x14ac:dyDescent="0.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2:40" x14ac:dyDescent="0.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2:40"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2:40" x14ac:dyDescent="0.2">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2:40" x14ac:dyDescent="0.2">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2:40" x14ac:dyDescent="0.2">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2:40"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2:40" x14ac:dyDescent="0.2">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2:40" x14ac:dyDescent="0.2">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2:40" x14ac:dyDescent="0.2">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2:40"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2:40" x14ac:dyDescent="0.2">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2:40" x14ac:dyDescent="0.2">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2:40" x14ac:dyDescent="0.2">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2:40" x14ac:dyDescent="0.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2:40" x14ac:dyDescent="0.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2:40" x14ac:dyDescent="0.2">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2:40" x14ac:dyDescent="0.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2:40" x14ac:dyDescent="0.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2:40"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2:40"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2:40" x14ac:dyDescent="0.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2:40" x14ac:dyDescent="0.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2:40" x14ac:dyDescent="0.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2:40" x14ac:dyDescent="0.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2:40" x14ac:dyDescent="0.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2:40" x14ac:dyDescent="0.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2:40" x14ac:dyDescent="0.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2:40" x14ac:dyDescent="0.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x14ac:dyDescent="0.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40"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x14ac:dyDescent="0.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40"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40"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40"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40"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2:40" x14ac:dyDescent="0.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2:40" x14ac:dyDescent="0.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2:40" x14ac:dyDescent="0.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2:40" x14ac:dyDescent="0.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2:40" x14ac:dyDescent="0.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2:40" x14ac:dyDescent="0.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2:40" x14ac:dyDescent="0.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2:40" x14ac:dyDescent="0.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2:40" x14ac:dyDescent="0.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2:40" x14ac:dyDescent="0.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2:40" x14ac:dyDescent="0.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2:40" x14ac:dyDescent="0.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2:40" x14ac:dyDescent="0.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2:40" x14ac:dyDescent="0.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2:40" x14ac:dyDescent="0.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2:40" x14ac:dyDescent="0.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2:40" x14ac:dyDescent="0.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2:40" x14ac:dyDescent="0.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2:40" x14ac:dyDescent="0.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2:40" x14ac:dyDescent="0.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2:40" x14ac:dyDescent="0.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2:40" x14ac:dyDescent="0.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2:40" x14ac:dyDescent="0.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2:40" x14ac:dyDescent="0.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2:40" x14ac:dyDescent="0.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2:40" x14ac:dyDescent="0.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2:40" x14ac:dyDescent="0.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2:40" x14ac:dyDescent="0.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2:40" x14ac:dyDescent="0.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2:40"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2:40" x14ac:dyDescent="0.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2:40" x14ac:dyDescent="0.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2:40" x14ac:dyDescent="0.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2:40" x14ac:dyDescent="0.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2:40" x14ac:dyDescent="0.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2:40" x14ac:dyDescent="0.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2:40" x14ac:dyDescent="0.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2:40" x14ac:dyDescent="0.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2:40" x14ac:dyDescent="0.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2:40" x14ac:dyDescent="0.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2:40" x14ac:dyDescent="0.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2:40" x14ac:dyDescent="0.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2:40" x14ac:dyDescent="0.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2:40" x14ac:dyDescent="0.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spans="2:40" x14ac:dyDescent="0.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2:40" x14ac:dyDescent="0.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spans="2:40" x14ac:dyDescent="0.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2:40" x14ac:dyDescent="0.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2:40" x14ac:dyDescent="0.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2:40" x14ac:dyDescent="0.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2:40" x14ac:dyDescent="0.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2:40" x14ac:dyDescent="0.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2:40" x14ac:dyDescent="0.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2:40" x14ac:dyDescent="0.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2:40" x14ac:dyDescent="0.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2:40" x14ac:dyDescent="0.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2:40" x14ac:dyDescent="0.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2:40" x14ac:dyDescent="0.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2:40" x14ac:dyDescent="0.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2:40" x14ac:dyDescent="0.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2:40" x14ac:dyDescent="0.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2:40" x14ac:dyDescent="0.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2:40" x14ac:dyDescent="0.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2:40" x14ac:dyDescent="0.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2:40" x14ac:dyDescent="0.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2:40" x14ac:dyDescent="0.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2:40" x14ac:dyDescent="0.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2:40" x14ac:dyDescent="0.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2:40" x14ac:dyDescent="0.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2:40" x14ac:dyDescent="0.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2:40" x14ac:dyDescent="0.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2:40" x14ac:dyDescent="0.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2:40" x14ac:dyDescent="0.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2:40" x14ac:dyDescent="0.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2:40" x14ac:dyDescent="0.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2:40" x14ac:dyDescent="0.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2:40" x14ac:dyDescent="0.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2:40" x14ac:dyDescent="0.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2:40" x14ac:dyDescent="0.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2:40" x14ac:dyDescent="0.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2:40" x14ac:dyDescent="0.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2:40" x14ac:dyDescent="0.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2:40" x14ac:dyDescent="0.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2:40" x14ac:dyDescent="0.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2:40" x14ac:dyDescent="0.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2:40" x14ac:dyDescent="0.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2:40" x14ac:dyDescent="0.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2:40" x14ac:dyDescent="0.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2:40" x14ac:dyDescent="0.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2:40" x14ac:dyDescent="0.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2:40" x14ac:dyDescent="0.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2:40" x14ac:dyDescent="0.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2:40" x14ac:dyDescent="0.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2:40" x14ac:dyDescent="0.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2:40" x14ac:dyDescent="0.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2:40" x14ac:dyDescent="0.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2:40" x14ac:dyDescent="0.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2:40" x14ac:dyDescent="0.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2:40" x14ac:dyDescent="0.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2:40" x14ac:dyDescent="0.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2:40" x14ac:dyDescent="0.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2:40" x14ac:dyDescent="0.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2:40" x14ac:dyDescent="0.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2:40" x14ac:dyDescent="0.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2:40" x14ac:dyDescent="0.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2:40" x14ac:dyDescent="0.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2:40" x14ac:dyDescent="0.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2:40" x14ac:dyDescent="0.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2:40" x14ac:dyDescent="0.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2:40" x14ac:dyDescent="0.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2:40" x14ac:dyDescent="0.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2:40" x14ac:dyDescent="0.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2:40" x14ac:dyDescent="0.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2:40" x14ac:dyDescent="0.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2:40" x14ac:dyDescent="0.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2:40" x14ac:dyDescent="0.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2:40" x14ac:dyDescent="0.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2:40" x14ac:dyDescent="0.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2:40" x14ac:dyDescent="0.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spans="2:40" x14ac:dyDescent="0.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spans="2:40" x14ac:dyDescent="0.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spans="2:40" x14ac:dyDescent="0.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spans="2:40" x14ac:dyDescent="0.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spans="2:40" x14ac:dyDescent="0.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spans="2:40" x14ac:dyDescent="0.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2:40" x14ac:dyDescent="0.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2:40" x14ac:dyDescent="0.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2:40" x14ac:dyDescent="0.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spans="2:40" x14ac:dyDescent="0.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spans="2:40" x14ac:dyDescent="0.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spans="2:40" x14ac:dyDescent="0.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spans="2:40" x14ac:dyDescent="0.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2:40" x14ac:dyDescent="0.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2:40" x14ac:dyDescent="0.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spans="2:40" x14ac:dyDescent="0.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spans="2:40" x14ac:dyDescent="0.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spans="2:40" x14ac:dyDescent="0.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spans="2:40" x14ac:dyDescent="0.2">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spans="2:40" x14ac:dyDescent="0.2">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2:40" x14ac:dyDescent="0.2">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2:40" x14ac:dyDescent="0.2">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spans="2:40" x14ac:dyDescent="0.2">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spans="2:40" x14ac:dyDescent="0.2">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spans="2:40" x14ac:dyDescent="0.2">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spans="2:40" x14ac:dyDescent="0.2">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spans="2:40" x14ac:dyDescent="0.2">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spans="2:40" x14ac:dyDescent="0.2">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2:40" x14ac:dyDescent="0.2">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2:40" x14ac:dyDescent="0.2">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spans="4:40" x14ac:dyDescent="0.2">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spans="4:40" x14ac:dyDescent="0.2">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spans="4:40" x14ac:dyDescent="0.2">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spans="4:40" x14ac:dyDescent="0.2">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spans="4:40" x14ac:dyDescent="0.2">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spans="4:40" x14ac:dyDescent="0.2">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4:40" x14ac:dyDescent="0.2">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4:40" x14ac:dyDescent="0.2">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spans="4:40" x14ac:dyDescent="0.2">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spans="4:40" x14ac:dyDescent="0.2">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spans="4:40" x14ac:dyDescent="0.2">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spans="4:40" x14ac:dyDescent="0.2">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spans="4:40" x14ac:dyDescent="0.2">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4:40" x14ac:dyDescent="0.2">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4:40" x14ac:dyDescent="0.2">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spans="4:40" x14ac:dyDescent="0.2">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spans="4:40" x14ac:dyDescent="0.2">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spans="4:40" x14ac:dyDescent="0.2">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spans="4:40" x14ac:dyDescent="0.2">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spans="4:40" x14ac:dyDescent="0.2">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4:40" x14ac:dyDescent="0.2">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4:40" x14ac:dyDescent="0.2">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spans="4:40" x14ac:dyDescent="0.2">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spans="4:40" x14ac:dyDescent="0.2">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spans="4:40" x14ac:dyDescent="0.2">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spans="4:40" x14ac:dyDescent="0.2">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spans="4:40" x14ac:dyDescent="0.2">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4:40" x14ac:dyDescent="0.2">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4:40" x14ac:dyDescent="0.2">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4:40" x14ac:dyDescent="0.2">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spans="4:40" x14ac:dyDescent="0.2">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spans="4:40" x14ac:dyDescent="0.2">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spans="4:40" x14ac:dyDescent="0.2">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spans="4:40" x14ac:dyDescent="0.2">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spans="4:40" x14ac:dyDescent="0.2">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4:40" x14ac:dyDescent="0.2">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4:40" x14ac:dyDescent="0.2">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spans="4:40" x14ac:dyDescent="0.2">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spans="4:40" x14ac:dyDescent="0.2">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spans="4:40" x14ac:dyDescent="0.2">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spans="4:40" x14ac:dyDescent="0.2">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spans="4:40" x14ac:dyDescent="0.2">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spans="4:40" x14ac:dyDescent="0.2">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4:40" x14ac:dyDescent="0.2">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4:40" x14ac:dyDescent="0.2">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spans="4:40" x14ac:dyDescent="0.2">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row>
    <row r="335" spans="4:40" x14ac:dyDescent="0.2">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row>
    <row r="336" spans="4:40" x14ac:dyDescent="0.2">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row>
    <row r="337" spans="4:40" x14ac:dyDescent="0.2">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4:40" x14ac:dyDescent="0.2">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4:40" x14ac:dyDescent="0.2">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4:40" x14ac:dyDescent="0.2">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row>
    <row r="341" spans="4:40" x14ac:dyDescent="0.2">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row>
    <row r="342" spans="4:40" x14ac:dyDescent="0.2">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row>
    <row r="343" spans="4:40" x14ac:dyDescent="0.2">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row>
    <row r="344" spans="4:40" x14ac:dyDescent="0.2">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row>
    <row r="345" spans="4:40" x14ac:dyDescent="0.2">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4:40" x14ac:dyDescent="0.2">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4:40" x14ac:dyDescent="0.2">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4:40" x14ac:dyDescent="0.2">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4:40" x14ac:dyDescent="0.2">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4:40" x14ac:dyDescent="0.2">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4:40" x14ac:dyDescent="0.2">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4:40" x14ac:dyDescent="0.2">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4:40" x14ac:dyDescent="0.2">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4:40" x14ac:dyDescent="0.2">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4:40" x14ac:dyDescent="0.2">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spans="4:40" x14ac:dyDescent="0.2">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row>
    <row r="357" spans="4:40" x14ac:dyDescent="0.2">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row>
    <row r="358" spans="4:40" x14ac:dyDescent="0.2">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row>
    <row r="359" spans="4:40" x14ac:dyDescent="0.2">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spans="4:40" x14ac:dyDescent="0.2">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spans="4:40" x14ac:dyDescent="0.2">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4:40" x14ac:dyDescent="0.2">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4:40" x14ac:dyDescent="0.2">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spans="4:40" x14ac:dyDescent="0.2">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spans="4:40" x14ac:dyDescent="0.2">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spans="4:40" x14ac:dyDescent="0.2">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spans="4:40" x14ac:dyDescent="0.2">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spans="4:40" x14ac:dyDescent="0.2">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4:40" x14ac:dyDescent="0.2">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4:40" x14ac:dyDescent="0.2">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spans="4:40" x14ac:dyDescent="0.2">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spans="4:40" x14ac:dyDescent="0.2">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spans="4:40" x14ac:dyDescent="0.2">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spans="4:40" x14ac:dyDescent="0.2">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spans="4:40" x14ac:dyDescent="0.2">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4:40" x14ac:dyDescent="0.2">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4:40" x14ac:dyDescent="0.2">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4:40" x14ac:dyDescent="0.2">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4:40" x14ac:dyDescent="0.2">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4:40" x14ac:dyDescent="0.2">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4:40" x14ac:dyDescent="0.2">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4:40" x14ac:dyDescent="0.2">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4:40" x14ac:dyDescent="0.2">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4:40" x14ac:dyDescent="0.2">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4:40" x14ac:dyDescent="0.2">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4:40" x14ac:dyDescent="0.2">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4:40" x14ac:dyDescent="0.2">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sheetData>
  <sheetProtection sheet="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7374-86B6-8249-AB1F-BA48EEE9F5D9}">
  <dimension ref="A1:BK388"/>
  <sheetViews>
    <sheetView zoomScaleNormal="22" workbookViewId="0">
      <selection activeCell="B5" sqref="B5"/>
    </sheetView>
  </sheetViews>
  <sheetFormatPr baseColWidth="10" defaultColWidth="11.1640625" defaultRowHeight="16" x14ac:dyDescent="0.2"/>
  <cols>
    <col min="1" max="1" width="5.5" style="1" customWidth="1"/>
    <col min="2" max="2" width="57.6640625" customWidth="1"/>
    <col min="3" max="3" width="45.5" customWidth="1"/>
  </cols>
  <sheetData>
    <row r="1" spans="2:40" s="1" customFormat="1" x14ac:dyDescent="0.2"/>
    <row r="2" spans="2:40" s="1" customFormat="1" ht="26" x14ac:dyDescent="0.25">
      <c r="B2" s="65" t="s">
        <v>67</v>
      </c>
    </row>
    <row r="3" spans="2:40" s="1" customFormat="1" ht="17" thickBot="1" x14ac:dyDescent="0.25"/>
    <row r="4" spans="2:40" ht="24" x14ac:dyDescent="0.2">
      <c r="B4" s="8" t="s">
        <v>17</v>
      </c>
      <c r="C4" s="12" t="s">
        <v>10</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2:40" ht="21" x14ac:dyDescent="0.2">
      <c r="B5" s="25" t="s">
        <v>86</v>
      </c>
      <c r="C5" s="26"/>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2:40" ht="21" x14ac:dyDescent="0.2">
      <c r="B6" s="22" t="s">
        <v>50</v>
      </c>
      <c r="C6" s="31">
        <v>89771</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2:40" ht="42" x14ac:dyDescent="0.2">
      <c r="B7" s="22" t="s">
        <v>39</v>
      </c>
      <c r="C7" s="24">
        <v>58163</v>
      </c>
      <c r="D7" s="50"/>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2:40" ht="21" x14ac:dyDescent="0.2">
      <c r="B8" s="22" t="s">
        <v>2</v>
      </c>
      <c r="C8" s="23">
        <v>58163</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2:40" ht="21" x14ac:dyDescent="0.2">
      <c r="B9" s="22" t="s">
        <v>32</v>
      </c>
      <c r="C9" s="24">
        <v>30129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2:40" ht="21" x14ac:dyDescent="0.2">
      <c r="B10" s="22" t="s">
        <v>26</v>
      </c>
      <c r="C10" s="23">
        <v>58163</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2:40" ht="21" x14ac:dyDescent="0.2">
      <c r="B11" s="25" t="s">
        <v>51</v>
      </c>
      <c r="C11" s="26"/>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2:40" ht="21" x14ac:dyDescent="0.2">
      <c r="B12" s="22" t="s">
        <v>52</v>
      </c>
      <c r="C12" s="24">
        <v>30000</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2:40" ht="21" x14ac:dyDescent="0.2">
      <c r="B13" s="25" t="s">
        <v>3</v>
      </c>
      <c r="C13" s="26"/>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2:40" ht="42" x14ac:dyDescent="0.2">
      <c r="B14" s="22" t="s">
        <v>84</v>
      </c>
      <c r="C14" s="27">
        <f>0.65*(C20-SUM(C6:C12))</f>
        <v>1692347.1500000001</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2:40" ht="21" x14ac:dyDescent="0.2">
      <c r="B15" s="22" t="s">
        <v>53</v>
      </c>
      <c r="C15" s="31">
        <f>0.16*(C20-SUM(C6:C12))</f>
        <v>416577.76</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2:40" ht="21" x14ac:dyDescent="0.2">
      <c r="B16" s="22" t="s">
        <v>4</v>
      </c>
      <c r="C16" s="52">
        <f>0.14*(C20-SUM(C6:C12))</f>
        <v>364505.54000000004</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2:63" ht="21" x14ac:dyDescent="0.2">
      <c r="B17" s="22" t="s">
        <v>15</v>
      </c>
      <c r="C17" s="23">
        <f>0.05*(C20-SUM(C6:C13))</f>
        <v>130180.55</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row>
    <row r="18" spans="2:63" x14ac:dyDescent="0.2">
      <c r="B18" s="28"/>
      <c r="C18" s="29"/>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2:63" ht="18" x14ac:dyDescent="0.2">
      <c r="B19" s="30"/>
      <c r="C19" s="34"/>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2:63" ht="21" x14ac:dyDescent="0.2">
      <c r="B20" s="9" t="s">
        <v>5</v>
      </c>
      <c r="C20" s="13">
        <f>'1. Population calculations'!D5</f>
        <v>2928000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2:63" ht="17" x14ac:dyDescent="0.2">
      <c r="B21" s="10" t="s">
        <v>6</v>
      </c>
      <c r="C21" s="14">
        <f>SUM(C6:C19)</f>
        <v>2928000</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2:63" ht="18" thickBot="1" x14ac:dyDescent="0.25">
      <c r="B22" s="11" t="s">
        <v>1</v>
      </c>
      <c r="C22" s="15">
        <f>C20-C21</f>
        <v>0</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2:63" x14ac:dyDescent="0.2">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2:63" x14ac:dyDescent="0.2">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2:63" x14ac:dyDescent="0.2">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2:63" x14ac:dyDescent="0.2">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2:63" x14ac:dyDescent="0.2">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2:63" x14ac:dyDescent="0.2">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2:63" x14ac:dyDescent="0.2">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2:63" x14ac:dyDescent="0.2">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2:63" x14ac:dyDescent="0.2">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2:63" x14ac:dyDescent="0.2">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2:40" x14ac:dyDescent="0.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2:40" x14ac:dyDescent="0.2">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2:40"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40" x14ac:dyDescent="0.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40" x14ac:dyDescent="0.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2:40" x14ac:dyDescent="0.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2:40" x14ac:dyDescent="0.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2:40" x14ac:dyDescent="0.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2:40" x14ac:dyDescent="0.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2:40"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2:40" x14ac:dyDescent="0.2">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2:40" x14ac:dyDescent="0.2">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2:40" x14ac:dyDescent="0.2">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2:40"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2:40" x14ac:dyDescent="0.2">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2:40" x14ac:dyDescent="0.2">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2:40" x14ac:dyDescent="0.2">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2:40"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2:40" x14ac:dyDescent="0.2">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2:40" x14ac:dyDescent="0.2">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2:40" x14ac:dyDescent="0.2">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2:40" x14ac:dyDescent="0.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2:40" x14ac:dyDescent="0.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2:40" x14ac:dyDescent="0.2">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2:40" x14ac:dyDescent="0.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2:40" x14ac:dyDescent="0.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2:40"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2:40"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2:40" x14ac:dyDescent="0.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2:40" x14ac:dyDescent="0.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2:40" x14ac:dyDescent="0.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2:40" x14ac:dyDescent="0.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2:40" x14ac:dyDescent="0.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2:40" x14ac:dyDescent="0.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2:40" x14ac:dyDescent="0.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2:40" x14ac:dyDescent="0.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x14ac:dyDescent="0.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40"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x14ac:dyDescent="0.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40"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40"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40"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40"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2:40" x14ac:dyDescent="0.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2:40" x14ac:dyDescent="0.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2:40" x14ac:dyDescent="0.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2:40" x14ac:dyDescent="0.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2:40" x14ac:dyDescent="0.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2:40" x14ac:dyDescent="0.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2:40" x14ac:dyDescent="0.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2:40" x14ac:dyDescent="0.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2:40" x14ac:dyDescent="0.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2:40" x14ac:dyDescent="0.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2:40" x14ac:dyDescent="0.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2:40" x14ac:dyDescent="0.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2:40" x14ac:dyDescent="0.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2:40" x14ac:dyDescent="0.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2:40" x14ac:dyDescent="0.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2:40" x14ac:dyDescent="0.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2:40" x14ac:dyDescent="0.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2:40" x14ac:dyDescent="0.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2:40" x14ac:dyDescent="0.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2:40" x14ac:dyDescent="0.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2:40" x14ac:dyDescent="0.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2:40" x14ac:dyDescent="0.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2:40" x14ac:dyDescent="0.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2:40" x14ac:dyDescent="0.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2:40" x14ac:dyDescent="0.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2:40" x14ac:dyDescent="0.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2:40" x14ac:dyDescent="0.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2:40" x14ac:dyDescent="0.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2:40" x14ac:dyDescent="0.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2:40"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2:40" x14ac:dyDescent="0.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2:40" x14ac:dyDescent="0.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2:40" x14ac:dyDescent="0.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2:40" x14ac:dyDescent="0.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2:40" x14ac:dyDescent="0.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2:40" x14ac:dyDescent="0.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2:40" x14ac:dyDescent="0.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2:40" x14ac:dyDescent="0.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2:40" x14ac:dyDescent="0.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2:40" x14ac:dyDescent="0.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2:40" x14ac:dyDescent="0.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2:40" x14ac:dyDescent="0.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2:40" x14ac:dyDescent="0.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2:40" x14ac:dyDescent="0.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spans="2:40" x14ac:dyDescent="0.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2:40" x14ac:dyDescent="0.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spans="2:40" x14ac:dyDescent="0.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2:40" x14ac:dyDescent="0.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2:40" x14ac:dyDescent="0.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2:40" x14ac:dyDescent="0.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2:40" x14ac:dyDescent="0.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2:40" x14ac:dyDescent="0.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2:40" x14ac:dyDescent="0.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2:40" x14ac:dyDescent="0.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2:40" x14ac:dyDescent="0.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2:40" x14ac:dyDescent="0.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2:40" x14ac:dyDescent="0.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2:40" x14ac:dyDescent="0.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2:40" x14ac:dyDescent="0.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2:40" x14ac:dyDescent="0.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2:40" x14ac:dyDescent="0.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2:40" x14ac:dyDescent="0.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2:40" x14ac:dyDescent="0.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2:40" x14ac:dyDescent="0.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2:40" x14ac:dyDescent="0.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2:40" x14ac:dyDescent="0.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2:40" x14ac:dyDescent="0.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2:40" x14ac:dyDescent="0.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2:40" x14ac:dyDescent="0.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2:40" x14ac:dyDescent="0.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2:40" x14ac:dyDescent="0.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2:40" x14ac:dyDescent="0.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2:40" x14ac:dyDescent="0.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2:40" x14ac:dyDescent="0.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2:40" x14ac:dyDescent="0.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2:40" x14ac:dyDescent="0.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2:40" x14ac:dyDescent="0.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2:40" x14ac:dyDescent="0.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2:40" x14ac:dyDescent="0.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2:40" x14ac:dyDescent="0.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2:40" x14ac:dyDescent="0.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2:40" x14ac:dyDescent="0.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2:40" x14ac:dyDescent="0.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2:40" x14ac:dyDescent="0.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2:40" x14ac:dyDescent="0.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2:40" x14ac:dyDescent="0.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2:40" x14ac:dyDescent="0.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2:40" x14ac:dyDescent="0.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2:40" x14ac:dyDescent="0.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2:40" x14ac:dyDescent="0.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2:40" x14ac:dyDescent="0.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2:40" x14ac:dyDescent="0.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2:40" x14ac:dyDescent="0.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2:40" x14ac:dyDescent="0.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2:40" x14ac:dyDescent="0.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2:40" x14ac:dyDescent="0.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2:40" x14ac:dyDescent="0.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2:40" x14ac:dyDescent="0.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2:40" x14ac:dyDescent="0.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2:40" x14ac:dyDescent="0.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2:40" x14ac:dyDescent="0.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2:40" x14ac:dyDescent="0.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2:40" x14ac:dyDescent="0.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2:40" x14ac:dyDescent="0.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2:40" x14ac:dyDescent="0.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2:40" x14ac:dyDescent="0.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2:40" x14ac:dyDescent="0.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2:40" x14ac:dyDescent="0.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2:40" x14ac:dyDescent="0.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2:40" x14ac:dyDescent="0.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2:40" x14ac:dyDescent="0.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2:40" x14ac:dyDescent="0.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2:40" x14ac:dyDescent="0.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2:40" x14ac:dyDescent="0.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2:40" x14ac:dyDescent="0.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2:40" x14ac:dyDescent="0.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2:40" x14ac:dyDescent="0.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2:40" x14ac:dyDescent="0.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2:40" x14ac:dyDescent="0.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spans="2:40" x14ac:dyDescent="0.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spans="2:40" x14ac:dyDescent="0.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spans="2:40" x14ac:dyDescent="0.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spans="2:40" x14ac:dyDescent="0.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spans="2:40" x14ac:dyDescent="0.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spans="2:40" x14ac:dyDescent="0.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2:40" x14ac:dyDescent="0.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2:40" x14ac:dyDescent="0.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2:40" x14ac:dyDescent="0.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spans="2:40" x14ac:dyDescent="0.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spans="2:40" x14ac:dyDescent="0.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spans="2:40" x14ac:dyDescent="0.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spans="2:40" x14ac:dyDescent="0.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2:40" x14ac:dyDescent="0.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2:40" x14ac:dyDescent="0.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spans="2:40" x14ac:dyDescent="0.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spans="2:40" x14ac:dyDescent="0.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spans="2:40" x14ac:dyDescent="0.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spans="2:40" x14ac:dyDescent="0.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spans="2:40" x14ac:dyDescent="0.2">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2:40" x14ac:dyDescent="0.2">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2:40" x14ac:dyDescent="0.2">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spans="2:40" x14ac:dyDescent="0.2">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spans="2:40" x14ac:dyDescent="0.2">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spans="2:40" x14ac:dyDescent="0.2">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spans="2:40" x14ac:dyDescent="0.2">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spans="2:40" x14ac:dyDescent="0.2">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spans="2:40" x14ac:dyDescent="0.2">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2:40" x14ac:dyDescent="0.2">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2:40" x14ac:dyDescent="0.2">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spans="4:40" x14ac:dyDescent="0.2">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spans="4:40" x14ac:dyDescent="0.2">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spans="4:40" x14ac:dyDescent="0.2">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spans="4:40" x14ac:dyDescent="0.2">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spans="4:40" x14ac:dyDescent="0.2">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spans="4:40" x14ac:dyDescent="0.2">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4:40" x14ac:dyDescent="0.2">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4:40" x14ac:dyDescent="0.2">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spans="4:40" x14ac:dyDescent="0.2">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spans="4:40" x14ac:dyDescent="0.2">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spans="4:40" x14ac:dyDescent="0.2">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spans="4:40" x14ac:dyDescent="0.2">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spans="4:40" x14ac:dyDescent="0.2">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4:40" x14ac:dyDescent="0.2">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4:40" x14ac:dyDescent="0.2">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spans="4:40" x14ac:dyDescent="0.2">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spans="4:40" x14ac:dyDescent="0.2">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spans="4:40" x14ac:dyDescent="0.2">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spans="4:40" x14ac:dyDescent="0.2">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spans="4:40" x14ac:dyDescent="0.2">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4:40" x14ac:dyDescent="0.2">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4:40" x14ac:dyDescent="0.2">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spans="4:40" x14ac:dyDescent="0.2">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spans="4:40" x14ac:dyDescent="0.2">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spans="4:40" x14ac:dyDescent="0.2">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spans="4:40" x14ac:dyDescent="0.2">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spans="4:40" x14ac:dyDescent="0.2">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4:40" x14ac:dyDescent="0.2">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4:40" x14ac:dyDescent="0.2">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4:40" x14ac:dyDescent="0.2">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spans="4:40" x14ac:dyDescent="0.2">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spans="4:40" x14ac:dyDescent="0.2">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spans="4:40" x14ac:dyDescent="0.2">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spans="4:40" x14ac:dyDescent="0.2">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spans="4:40" x14ac:dyDescent="0.2">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4:40" x14ac:dyDescent="0.2">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4:40" x14ac:dyDescent="0.2">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spans="4:40" x14ac:dyDescent="0.2">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spans="4:40" x14ac:dyDescent="0.2">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spans="4:40" x14ac:dyDescent="0.2">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spans="4:40" x14ac:dyDescent="0.2">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spans="4:40" x14ac:dyDescent="0.2">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spans="4:40" x14ac:dyDescent="0.2">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4:40" x14ac:dyDescent="0.2">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4:40" x14ac:dyDescent="0.2">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spans="4:40" x14ac:dyDescent="0.2">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row>
    <row r="335" spans="4:40" x14ac:dyDescent="0.2">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row>
    <row r="336" spans="4:40" x14ac:dyDescent="0.2">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row>
    <row r="337" spans="4:40" x14ac:dyDescent="0.2">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4:40" x14ac:dyDescent="0.2">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4:40" x14ac:dyDescent="0.2">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4:40" x14ac:dyDescent="0.2">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row>
    <row r="341" spans="4:40" x14ac:dyDescent="0.2">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row>
    <row r="342" spans="4:40" x14ac:dyDescent="0.2">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row>
    <row r="343" spans="4:40" x14ac:dyDescent="0.2">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row>
    <row r="344" spans="4:40" x14ac:dyDescent="0.2">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row>
    <row r="345" spans="4:40" x14ac:dyDescent="0.2">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4:40" x14ac:dyDescent="0.2">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4:40" x14ac:dyDescent="0.2">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4:40" x14ac:dyDescent="0.2">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4:40" x14ac:dyDescent="0.2">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4:40" x14ac:dyDescent="0.2">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4:40" x14ac:dyDescent="0.2">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4:40" x14ac:dyDescent="0.2">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4:40" x14ac:dyDescent="0.2">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4:40" x14ac:dyDescent="0.2">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4:40" x14ac:dyDescent="0.2">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spans="4:40" x14ac:dyDescent="0.2">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row>
    <row r="357" spans="4:40" x14ac:dyDescent="0.2">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row>
    <row r="358" spans="4:40" x14ac:dyDescent="0.2">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row>
    <row r="359" spans="4:40" x14ac:dyDescent="0.2">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spans="4:40" x14ac:dyDescent="0.2">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spans="4:40" x14ac:dyDescent="0.2">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4:40" x14ac:dyDescent="0.2">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4:40" x14ac:dyDescent="0.2">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spans="4:40" x14ac:dyDescent="0.2">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spans="4:40" x14ac:dyDescent="0.2">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spans="4:40" x14ac:dyDescent="0.2">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spans="4:40" x14ac:dyDescent="0.2">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spans="4:40" x14ac:dyDescent="0.2">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4:40" x14ac:dyDescent="0.2">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4:40" x14ac:dyDescent="0.2">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spans="4:40" x14ac:dyDescent="0.2">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spans="4:40" x14ac:dyDescent="0.2">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spans="4:40" x14ac:dyDescent="0.2">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spans="4:40" x14ac:dyDescent="0.2">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spans="4:40" x14ac:dyDescent="0.2">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4:40" x14ac:dyDescent="0.2">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4:40" x14ac:dyDescent="0.2">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4:40" x14ac:dyDescent="0.2">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4:40" x14ac:dyDescent="0.2">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4:40" x14ac:dyDescent="0.2">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4:40" x14ac:dyDescent="0.2">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4:40" x14ac:dyDescent="0.2">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4:40" x14ac:dyDescent="0.2">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4:40" x14ac:dyDescent="0.2">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4:40" x14ac:dyDescent="0.2">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4:40" x14ac:dyDescent="0.2">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4:40" x14ac:dyDescent="0.2">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4:40" x14ac:dyDescent="0.2">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sheetData>
  <sheetProtection sheet="1"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B2A5A-7BC4-AF47-85BD-CCDD3FC00768}">
  <dimension ref="A1:BK62"/>
  <sheetViews>
    <sheetView workbookViewId="0">
      <selection activeCell="C16" sqref="C16"/>
    </sheetView>
  </sheetViews>
  <sheetFormatPr baseColWidth="10" defaultColWidth="11.1640625" defaultRowHeight="16" x14ac:dyDescent="0.2"/>
  <cols>
    <col min="1" max="1" width="10.83203125" style="1"/>
    <col min="2" max="2" width="57.6640625" customWidth="1"/>
    <col min="3" max="3" width="42.6640625" customWidth="1"/>
    <col min="4" max="63" width="10.83203125" style="1"/>
  </cols>
  <sheetData>
    <row r="1" spans="2:63" s="1" customFormat="1" x14ac:dyDescent="0.2"/>
    <row r="2" spans="2:63" s="1" customFormat="1" ht="26" x14ac:dyDescent="0.25">
      <c r="B2" s="65" t="s">
        <v>68</v>
      </c>
    </row>
    <row r="3" spans="2:63" s="1" customFormat="1" ht="17" thickBot="1" x14ac:dyDescent="0.25"/>
    <row r="4" spans="2:63" ht="24" x14ac:dyDescent="0.2">
      <c r="B4" s="8" t="s">
        <v>12</v>
      </c>
      <c r="C4" s="12" t="s">
        <v>10</v>
      </c>
    </row>
    <row r="5" spans="2:63" ht="21" x14ac:dyDescent="0.2">
      <c r="B5" s="25" t="s">
        <v>86</v>
      </c>
      <c r="C5" s="26"/>
    </row>
    <row r="6" spans="2:63" ht="21" x14ac:dyDescent="0.2">
      <c r="B6" s="22" t="s">
        <v>50</v>
      </c>
      <c r="C6" s="31">
        <v>89771</v>
      </c>
    </row>
    <row r="7" spans="2:63" ht="42" x14ac:dyDescent="0.2">
      <c r="B7" s="22" t="s">
        <v>39</v>
      </c>
      <c r="C7" s="24">
        <v>58163</v>
      </c>
    </row>
    <row r="8" spans="2:63" ht="21" x14ac:dyDescent="0.2">
      <c r="B8" s="22" t="s">
        <v>2</v>
      </c>
      <c r="C8" s="23">
        <v>58163</v>
      </c>
    </row>
    <row r="9" spans="2:63" ht="21" x14ac:dyDescent="0.2">
      <c r="B9" s="22" t="s">
        <v>32</v>
      </c>
      <c r="C9" s="24">
        <v>30129</v>
      </c>
    </row>
    <row r="10" spans="2:63" ht="21" x14ac:dyDescent="0.2">
      <c r="B10" s="22" t="s">
        <v>26</v>
      </c>
      <c r="C10" s="23">
        <v>58163</v>
      </c>
    </row>
    <row r="11" spans="2:63" ht="21" x14ac:dyDescent="0.2">
      <c r="B11" s="25" t="s">
        <v>51</v>
      </c>
      <c r="C11" s="26"/>
      <c r="AO11"/>
      <c r="AP11"/>
      <c r="AQ11"/>
      <c r="AR11"/>
      <c r="AS11"/>
      <c r="AT11"/>
      <c r="AU11"/>
      <c r="AV11"/>
      <c r="AW11"/>
      <c r="AX11"/>
      <c r="AY11"/>
      <c r="AZ11"/>
      <c r="BA11"/>
      <c r="BB11"/>
      <c r="BC11"/>
      <c r="BD11"/>
      <c r="BE11"/>
      <c r="BF11"/>
      <c r="BG11"/>
      <c r="BH11"/>
      <c r="BI11"/>
      <c r="BJ11"/>
      <c r="BK11"/>
    </row>
    <row r="12" spans="2:63" ht="21" x14ac:dyDescent="0.2">
      <c r="B12" s="22" t="s">
        <v>52</v>
      </c>
      <c r="C12" s="24">
        <v>30000</v>
      </c>
      <c r="AO12"/>
      <c r="AP12"/>
      <c r="AQ12"/>
      <c r="AR12"/>
      <c r="AS12"/>
      <c r="AT12"/>
      <c r="AU12"/>
      <c r="AV12"/>
      <c r="AW12"/>
      <c r="AX12"/>
      <c r="AY12"/>
      <c r="AZ12"/>
      <c r="BA12"/>
      <c r="BB12"/>
      <c r="BC12"/>
      <c r="BD12"/>
      <c r="BE12"/>
      <c r="BF12"/>
      <c r="BG12"/>
      <c r="BH12"/>
      <c r="BI12"/>
      <c r="BJ12"/>
      <c r="BK12"/>
    </row>
    <row r="13" spans="2:63" ht="21" x14ac:dyDescent="0.2">
      <c r="B13" s="25" t="s">
        <v>3</v>
      </c>
      <c r="C13" s="26"/>
    </row>
    <row r="14" spans="2:63" ht="42" x14ac:dyDescent="0.2">
      <c r="B14" s="22" t="s">
        <v>84</v>
      </c>
      <c r="C14" s="27">
        <f>0.6*(C20-SUM(C6:C12))</f>
        <v>2147766.6</v>
      </c>
    </row>
    <row r="15" spans="2:63" ht="21" x14ac:dyDescent="0.2">
      <c r="B15" s="22" t="s">
        <v>53</v>
      </c>
      <c r="C15" s="52">
        <f>0.2*(C20-SUM(C6:C12))</f>
        <v>715922.20000000007</v>
      </c>
    </row>
    <row r="16" spans="2:63" ht="21" x14ac:dyDescent="0.2">
      <c r="B16" s="22" t="s">
        <v>83</v>
      </c>
      <c r="C16" s="23">
        <f>0.14*(C20-SUM(C6:C12))</f>
        <v>501145.54000000004</v>
      </c>
    </row>
    <row r="17" spans="2:3" ht="21" x14ac:dyDescent="0.2">
      <c r="B17" s="22" t="s">
        <v>16</v>
      </c>
      <c r="C17" s="23">
        <f>0.06*(C20-SUM(C6:C12))</f>
        <v>214776.66</v>
      </c>
    </row>
    <row r="18" spans="2:3" x14ac:dyDescent="0.2">
      <c r="B18" s="32"/>
      <c r="C18" s="33"/>
    </row>
    <row r="19" spans="2:3" x14ac:dyDescent="0.2">
      <c r="B19" s="28"/>
      <c r="C19" s="29"/>
    </row>
    <row r="20" spans="2:3" ht="21" x14ac:dyDescent="0.2">
      <c r="B20" s="9" t="s">
        <v>5</v>
      </c>
      <c r="C20" s="13">
        <f>'1. Population calculations'!E5</f>
        <v>3904000</v>
      </c>
    </row>
    <row r="21" spans="2:3" ht="17" x14ac:dyDescent="0.2">
      <c r="B21" s="10" t="s">
        <v>6</v>
      </c>
      <c r="C21" s="16">
        <f>SUM(C6:C19)</f>
        <v>3904000.0000000005</v>
      </c>
    </row>
    <row r="22" spans="2:3" ht="18" thickBot="1" x14ac:dyDescent="0.25">
      <c r="B22" s="11" t="s">
        <v>1</v>
      </c>
      <c r="C22" s="15">
        <f>C20-C21</f>
        <v>0</v>
      </c>
    </row>
    <row r="23" spans="2:3" s="1" customFormat="1" ht="19" x14ac:dyDescent="0.25">
      <c r="B23" s="3"/>
      <c r="C23" s="4"/>
    </row>
    <row r="24" spans="2:3" s="1" customFormat="1" x14ac:dyDescent="0.2"/>
    <row r="25" spans="2:3" s="1" customFormat="1" x14ac:dyDescent="0.2"/>
    <row r="26" spans="2:3" s="1" customFormat="1" x14ac:dyDescent="0.2"/>
    <row r="27" spans="2:3" s="1" customFormat="1" x14ac:dyDescent="0.2"/>
    <row r="28" spans="2:3" s="1" customFormat="1" x14ac:dyDescent="0.2"/>
    <row r="29" spans="2:3" s="1" customFormat="1" x14ac:dyDescent="0.2"/>
    <row r="30" spans="2:3" s="1" customFormat="1" x14ac:dyDescent="0.2"/>
    <row r="31" spans="2:3" s="1" customFormat="1" x14ac:dyDescent="0.2"/>
    <row r="32" spans="2:3"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sheetData>
  <sheetProtection sheet="1" select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76854-FF8F-3C4D-A57A-E3DA1AAE9420}">
  <dimension ref="B2:B33"/>
  <sheetViews>
    <sheetView topLeftCell="A5" workbookViewId="0">
      <selection activeCell="B26" sqref="B26"/>
    </sheetView>
  </sheetViews>
  <sheetFormatPr baseColWidth="10" defaultColWidth="10.83203125" defaultRowHeight="16" x14ac:dyDescent="0.2"/>
  <cols>
    <col min="1" max="1" width="4.33203125" style="1" customWidth="1"/>
    <col min="2" max="2" width="94.33203125" style="1" customWidth="1"/>
    <col min="3" max="16384" width="10.83203125" style="1"/>
  </cols>
  <sheetData>
    <row r="2" spans="2:2" ht="25" x14ac:dyDescent="0.25">
      <c r="B2" s="89" t="s">
        <v>61</v>
      </c>
    </row>
    <row r="3" spans="2:2" ht="15" customHeight="1" x14ac:dyDescent="0.25">
      <c r="B3" s="89"/>
    </row>
    <row r="4" spans="2:2" ht="15" customHeight="1" x14ac:dyDescent="0.25">
      <c r="B4" s="92" t="s">
        <v>62</v>
      </c>
    </row>
    <row r="5" spans="2:2" ht="53" customHeight="1" x14ac:dyDescent="0.2">
      <c r="B5" s="91" t="s">
        <v>63</v>
      </c>
    </row>
    <row r="6" spans="2:2" ht="15" customHeight="1" x14ac:dyDescent="0.25">
      <c r="B6" s="89"/>
    </row>
    <row r="7" spans="2:2" ht="19" x14ac:dyDescent="0.25">
      <c r="B7" s="92" t="s">
        <v>58</v>
      </c>
    </row>
    <row r="8" spans="2:2" x14ac:dyDescent="0.2">
      <c r="B8" s="1" t="s">
        <v>60</v>
      </c>
    </row>
    <row r="9" spans="2:2" x14ac:dyDescent="0.2">
      <c r="B9" s="90" t="s">
        <v>73</v>
      </c>
    </row>
    <row r="10" spans="2:2" x14ac:dyDescent="0.2">
      <c r="B10" s="90" t="s">
        <v>82</v>
      </c>
    </row>
    <row r="11" spans="2:2" x14ac:dyDescent="0.2">
      <c r="B11" s="90" t="s">
        <v>74</v>
      </c>
    </row>
    <row r="12" spans="2:2" x14ac:dyDescent="0.2">
      <c r="B12" s="90" t="s">
        <v>75</v>
      </c>
    </row>
    <row r="13" spans="2:2" x14ac:dyDescent="0.2">
      <c r="B13" s="90" t="s">
        <v>76</v>
      </c>
    </row>
    <row r="15" spans="2:2" ht="19" x14ac:dyDescent="0.25">
      <c r="B15" s="92" t="s">
        <v>85</v>
      </c>
    </row>
    <row r="16" spans="2:2" x14ac:dyDescent="0.2">
      <c r="B16" s="1" t="s">
        <v>59</v>
      </c>
    </row>
    <row r="17" spans="2:2" x14ac:dyDescent="0.2">
      <c r="B17" s="90" t="s">
        <v>69</v>
      </c>
    </row>
    <row r="18" spans="2:2" x14ac:dyDescent="0.2">
      <c r="B18" s="90" t="s">
        <v>70</v>
      </c>
    </row>
    <row r="19" spans="2:2" x14ac:dyDescent="0.2">
      <c r="B19" s="90" t="s">
        <v>71</v>
      </c>
    </row>
    <row r="20" spans="2:2" x14ac:dyDescent="0.2">
      <c r="B20" s="90" t="s">
        <v>93</v>
      </c>
    </row>
    <row r="21" spans="2:2" x14ac:dyDescent="0.2">
      <c r="B21" s="90" t="s">
        <v>72</v>
      </c>
    </row>
    <row r="23" spans="2:2" ht="19" x14ac:dyDescent="0.25">
      <c r="B23" s="92" t="s">
        <v>4</v>
      </c>
    </row>
    <row r="24" spans="2:2" x14ac:dyDescent="0.2">
      <c r="B24" s="1" t="s">
        <v>60</v>
      </c>
    </row>
    <row r="25" spans="2:2" x14ac:dyDescent="0.2">
      <c r="B25" s="90" t="s">
        <v>77</v>
      </c>
    </row>
    <row r="26" spans="2:2" x14ac:dyDescent="0.2">
      <c r="B26" s="90" t="s">
        <v>78</v>
      </c>
    </row>
    <row r="27" spans="2:2" x14ac:dyDescent="0.2">
      <c r="B27" s="90" t="s">
        <v>79</v>
      </c>
    </row>
    <row r="29" spans="2:2" ht="19" x14ac:dyDescent="0.25">
      <c r="B29" s="92" t="s">
        <v>53</v>
      </c>
    </row>
    <row r="30" spans="2:2" x14ac:dyDescent="0.2">
      <c r="B30" s="1" t="s">
        <v>80</v>
      </c>
    </row>
    <row r="32" spans="2:2" ht="19" x14ac:dyDescent="0.25">
      <c r="B32" s="92" t="s">
        <v>15</v>
      </c>
    </row>
    <row r="33" spans="2:2" x14ac:dyDescent="0.2">
      <c r="B33" s="1" t="s">
        <v>81</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24553EA454694B8CD2AA52A00C529E" ma:contentTypeVersion="16" ma:contentTypeDescription="Create a new document." ma:contentTypeScope="" ma:versionID="d27662799cfbf8af8fa830a3aad30cf6">
  <xsd:schema xmlns:xsd="http://www.w3.org/2001/XMLSchema" xmlns:xs="http://www.w3.org/2001/XMLSchema" xmlns:p="http://schemas.microsoft.com/office/2006/metadata/properties" xmlns:ns2="3a4543a0-6766-456e-a2ee-4414459d9a0a" xmlns:ns3="af7b454b-5578-4b92-ad2d-05626e091018" targetNamespace="http://schemas.microsoft.com/office/2006/metadata/properties" ma:root="true" ma:fieldsID="6a05d52439d97e3e3fc910ddb7e15c37" ns2:_="" ns3:_="">
    <xsd:import namespace="3a4543a0-6766-456e-a2ee-4414459d9a0a"/>
    <xsd:import namespace="af7b454b-5578-4b92-ad2d-05626e0910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543a0-6766-456e-a2ee-4414459d9a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d2e6d8-cbd0-4db0-ba36-afbb08a2ca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7b454b-5578-4b92-ad2d-05626e09101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5b07f2-ba60-4e2c-beaf-204d65fe82c0}" ma:internalName="TaxCatchAll" ma:showField="CatchAllData" ma:web="af7b454b-5578-4b92-ad2d-05626e0910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FD0D71-F2DE-4661-B266-E62E41212E40}"/>
</file>

<file path=customXml/itemProps2.xml><?xml version="1.0" encoding="utf-8"?>
<ds:datastoreItem xmlns:ds="http://schemas.openxmlformats.org/officeDocument/2006/customXml" ds:itemID="{83FFC979-5542-4A24-8753-B445602FC02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Notes on Using this Document</vt:lpstr>
      <vt:lpstr>1. Population calculations</vt:lpstr>
      <vt:lpstr>2. Job roles</vt:lpstr>
      <vt:lpstr>3. 45p per head</vt:lpstr>
      <vt:lpstr>4. 60p per head</vt:lpstr>
      <vt:lpstr>5. 80p per head</vt:lpstr>
      <vt:lpstr>6. Budget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Emily Reed</cp:lastModifiedBy>
  <dcterms:created xsi:type="dcterms:W3CDTF">2023-02-23T13:22:37Z</dcterms:created>
  <dcterms:modified xsi:type="dcterms:W3CDTF">2023-07-03T12:14:22Z</dcterms:modified>
</cp:coreProperties>
</file>